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Зап.части\ГАЗ-3309,ГАЗ-2705, ГАЗ-27527, ГАЗ-2217\"/>
    </mc:Choice>
  </mc:AlternateContent>
  <bookViews>
    <workbookView xWindow="0" yWindow="0" windowWidth="2010" windowHeight="13260"/>
  </bookViews>
  <sheets>
    <sheet name="Расчет цены" sheetId="2" r:id="rId1"/>
    <sheet name="Расчет цены (2)" sheetId="3" r:id="rId2"/>
  </sheets>
  <definedNames>
    <definedName name="_xlnm.Print_Area" localSheetId="0">'Расчет цены'!$A$1:$R$135</definedName>
    <definedName name="_xlnm.Print_Area" localSheetId="1">'Расчет цены (2)'!$A$1:$R$29</definedName>
  </definedNames>
  <calcPr calcId="162913" refMode="R1C1"/>
</workbook>
</file>

<file path=xl/calcChain.xml><?xml version="1.0" encoding="utf-8"?>
<calcChain xmlns="http://schemas.openxmlformats.org/spreadsheetml/2006/main">
  <c r="O123" i="2" l="1"/>
  <c r="P123" i="2" s="1"/>
  <c r="Q123" i="2" s="1"/>
  <c r="L123" i="2"/>
  <c r="M123" i="2" s="1"/>
  <c r="N123" i="2" s="1"/>
  <c r="O122" i="2"/>
  <c r="P122" i="2" s="1"/>
  <c r="Q122" i="2" s="1"/>
  <c r="R122" i="2" s="1"/>
  <c r="L122" i="2"/>
  <c r="M122" i="2" s="1"/>
  <c r="N122" i="2" s="1"/>
  <c r="O121" i="2"/>
  <c r="P121" i="2" s="1"/>
  <c r="Q121" i="2" s="1"/>
  <c r="R121" i="2" s="1"/>
  <c r="L121" i="2"/>
  <c r="M121" i="2" s="1"/>
  <c r="N121" i="2" s="1"/>
  <c r="O92" i="2"/>
  <c r="P92" i="2" s="1"/>
  <c r="Q92" i="2" s="1"/>
  <c r="R92" i="2" s="1"/>
  <c r="L92" i="2"/>
  <c r="M92" i="2" s="1"/>
  <c r="N92" i="2" s="1"/>
  <c r="O91" i="2"/>
  <c r="P91" i="2" s="1"/>
  <c r="Q91" i="2" s="1"/>
  <c r="R91" i="2" s="1"/>
  <c r="L91" i="2"/>
  <c r="M91" i="2" s="1"/>
  <c r="N91" i="2" s="1"/>
  <c r="O90" i="2"/>
  <c r="P90" i="2" s="1"/>
  <c r="Q90" i="2" s="1"/>
  <c r="R90" i="2" s="1"/>
  <c r="L90" i="2"/>
  <c r="M90" i="2" s="1"/>
  <c r="N90" i="2" s="1"/>
  <c r="O89" i="2"/>
  <c r="P89" i="2" s="1"/>
  <c r="Q89" i="2" s="1"/>
  <c r="R89" i="2" s="1"/>
  <c r="L89" i="2"/>
  <c r="M89" i="2" s="1"/>
  <c r="N89" i="2" s="1"/>
  <c r="O88" i="2"/>
  <c r="P88" i="2" s="1"/>
  <c r="Q88" i="2" s="1"/>
  <c r="R88" i="2" s="1"/>
  <c r="L88" i="2"/>
  <c r="M88" i="2" s="1"/>
  <c r="N88" i="2" s="1"/>
  <c r="O87" i="2"/>
  <c r="P87" i="2" s="1"/>
  <c r="Q87" i="2" s="1"/>
  <c r="R87" i="2" s="1"/>
  <c r="L87" i="2"/>
  <c r="M87" i="2" s="1"/>
  <c r="N87" i="2" s="1"/>
  <c r="O86" i="2"/>
  <c r="P86" i="2" s="1"/>
  <c r="Q86" i="2" s="1"/>
  <c r="R86" i="2" s="1"/>
  <c r="L86" i="2"/>
  <c r="M86" i="2" s="1"/>
  <c r="N86" i="2" s="1"/>
  <c r="O85" i="2"/>
  <c r="P85" i="2" s="1"/>
  <c r="Q85" i="2" s="1"/>
  <c r="R85" i="2" s="1"/>
  <c r="L85" i="2"/>
  <c r="M85" i="2" s="1"/>
  <c r="N85" i="2" s="1"/>
  <c r="O84" i="2"/>
  <c r="P84" i="2" s="1"/>
  <c r="Q84" i="2" s="1"/>
  <c r="R84" i="2" s="1"/>
  <c r="L84" i="2"/>
  <c r="M84" i="2" s="1"/>
  <c r="N84" i="2" s="1"/>
  <c r="O83" i="2"/>
  <c r="P83" i="2" s="1"/>
  <c r="Q83" i="2" s="1"/>
  <c r="R83" i="2" s="1"/>
  <c r="L83" i="2"/>
  <c r="M83" i="2" s="1"/>
  <c r="N83" i="2" s="1"/>
  <c r="O82" i="2"/>
  <c r="P82" i="2" s="1"/>
  <c r="Q82" i="2" s="1"/>
  <c r="R82" i="2" s="1"/>
  <c r="L82" i="2"/>
  <c r="M82" i="2" s="1"/>
  <c r="N82" i="2" s="1"/>
  <c r="O81" i="2"/>
  <c r="P81" i="2" s="1"/>
  <c r="Q81" i="2" s="1"/>
  <c r="R81" i="2" s="1"/>
  <c r="L81" i="2"/>
  <c r="M81" i="2" s="1"/>
  <c r="N81" i="2" s="1"/>
  <c r="O80" i="2"/>
  <c r="P80" i="2" s="1"/>
  <c r="Q80" i="2" s="1"/>
  <c r="R80" i="2" s="1"/>
  <c r="L80" i="2"/>
  <c r="M80" i="2" s="1"/>
  <c r="N80" i="2" s="1"/>
  <c r="O79" i="2"/>
  <c r="P79" i="2" s="1"/>
  <c r="Q79" i="2" s="1"/>
  <c r="R79" i="2" s="1"/>
  <c r="L79" i="2"/>
  <c r="M79" i="2" s="1"/>
  <c r="N79" i="2" s="1"/>
  <c r="O78" i="2"/>
  <c r="P78" i="2" s="1"/>
  <c r="Q78" i="2" s="1"/>
  <c r="R78" i="2" s="1"/>
  <c r="L78" i="2"/>
  <c r="M78" i="2" s="1"/>
  <c r="N78" i="2" s="1"/>
  <c r="O77" i="2"/>
  <c r="P77" i="2" s="1"/>
  <c r="Q77" i="2" s="1"/>
  <c r="R77" i="2" s="1"/>
  <c r="L77" i="2"/>
  <c r="M77" i="2" s="1"/>
  <c r="N77" i="2" s="1"/>
  <c r="O76" i="2"/>
  <c r="P76" i="2" s="1"/>
  <c r="Q76" i="2" s="1"/>
  <c r="R76" i="2" s="1"/>
  <c r="L76" i="2"/>
  <c r="M76" i="2" s="1"/>
  <c r="N76" i="2" s="1"/>
  <c r="O75" i="2"/>
  <c r="P75" i="2" s="1"/>
  <c r="Q75" i="2" s="1"/>
  <c r="R75" i="2" s="1"/>
  <c r="L75" i="2"/>
  <c r="M75" i="2" s="1"/>
  <c r="N75" i="2" s="1"/>
  <c r="O74" i="2"/>
  <c r="P74" i="2" s="1"/>
  <c r="Q74" i="2" s="1"/>
  <c r="R74" i="2" s="1"/>
  <c r="L74" i="2"/>
  <c r="M74" i="2" s="1"/>
  <c r="N74" i="2" s="1"/>
  <c r="O73" i="2"/>
  <c r="P73" i="2" s="1"/>
  <c r="Q73" i="2" s="1"/>
  <c r="R73" i="2" s="1"/>
  <c r="L73" i="2"/>
  <c r="M73" i="2" s="1"/>
  <c r="N73" i="2" s="1"/>
  <c r="O72" i="2"/>
  <c r="P72" i="2" s="1"/>
  <c r="Q72" i="2" s="1"/>
  <c r="R72" i="2" s="1"/>
  <c r="L72" i="2"/>
  <c r="M72" i="2" s="1"/>
  <c r="N72" i="2" s="1"/>
  <c r="O71" i="2"/>
  <c r="P71" i="2" s="1"/>
  <c r="Q71" i="2" s="1"/>
  <c r="R71" i="2" s="1"/>
  <c r="L71" i="2"/>
  <c r="M71" i="2" s="1"/>
  <c r="N71" i="2" s="1"/>
  <c r="O70" i="2"/>
  <c r="P70" i="2" s="1"/>
  <c r="Q70" i="2" s="1"/>
  <c r="R70" i="2" s="1"/>
  <c r="L70" i="2"/>
  <c r="M70" i="2" s="1"/>
  <c r="N70" i="2" s="1"/>
  <c r="O69" i="2"/>
  <c r="P69" i="2" s="1"/>
  <c r="Q69" i="2" s="1"/>
  <c r="R69" i="2" s="1"/>
  <c r="L69" i="2"/>
  <c r="M69" i="2" s="1"/>
  <c r="N69" i="2" s="1"/>
  <c r="O68" i="2"/>
  <c r="P68" i="2" s="1"/>
  <c r="Q68" i="2" s="1"/>
  <c r="R68" i="2" s="1"/>
  <c r="L68" i="2"/>
  <c r="M68" i="2" s="1"/>
  <c r="N68" i="2" s="1"/>
  <c r="O67" i="2"/>
  <c r="P67" i="2" s="1"/>
  <c r="Q67" i="2" s="1"/>
  <c r="R67" i="2" s="1"/>
  <c r="L67" i="2"/>
  <c r="M67" i="2" s="1"/>
  <c r="N67" i="2" s="1"/>
  <c r="O66" i="2"/>
  <c r="P66" i="2" s="1"/>
  <c r="Q66" i="2" s="1"/>
  <c r="R66" i="2" s="1"/>
  <c r="L66" i="2"/>
  <c r="M66" i="2" s="1"/>
  <c r="N66" i="2" s="1"/>
  <c r="O65" i="2"/>
  <c r="P65" i="2" s="1"/>
  <c r="Q65" i="2" s="1"/>
  <c r="R65" i="2" s="1"/>
  <c r="L65" i="2"/>
  <c r="M65" i="2" s="1"/>
  <c r="N65" i="2" s="1"/>
  <c r="O64" i="2"/>
  <c r="P64" i="2" s="1"/>
  <c r="Q64" i="2" s="1"/>
  <c r="R64" i="2" s="1"/>
  <c r="L64" i="2"/>
  <c r="M64" i="2" s="1"/>
  <c r="N64" i="2" s="1"/>
  <c r="O63" i="2"/>
  <c r="P63" i="2" s="1"/>
  <c r="Q63" i="2" s="1"/>
  <c r="R63" i="2" s="1"/>
  <c r="L63" i="2"/>
  <c r="M63" i="2" s="1"/>
  <c r="N63" i="2" s="1"/>
  <c r="O62" i="2"/>
  <c r="P62" i="2" s="1"/>
  <c r="Q62" i="2" s="1"/>
  <c r="R62" i="2" s="1"/>
  <c r="L62" i="2"/>
  <c r="M62" i="2" s="1"/>
  <c r="N62" i="2" s="1"/>
  <c r="O97" i="2"/>
  <c r="P97" i="2" s="1"/>
  <c r="Q97" i="2" s="1"/>
  <c r="R97" i="2" s="1"/>
  <c r="L97" i="2"/>
  <c r="M97" i="2" s="1"/>
  <c r="N97" i="2" s="1"/>
  <c r="O96" i="2"/>
  <c r="P96" i="2" s="1"/>
  <c r="Q96" i="2" s="1"/>
  <c r="R96" i="2" s="1"/>
  <c r="L96" i="2"/>
  <c r="M96" i="2" s="1"/>
  <c r="N96" i="2" s="1"/>
  <c r="O95" i="2"/>
  <c r="P95" i="2" s="1"/>
  <c r="Q95" i="2" s="1"/>
  <c r="R95" i="2" s="1"/>
  <c r="L95" i="2"/>
  <c r="M95" i="2" s="1"/>
  <c r="N95" i="2" s="1"/>
  <c r="O94" i="2"/>
  <c r="P94" i="2" s="1"/>
  <c r="Q94" i="2" s="1"/>
  <c r="R94" i="2" s="1"/>
  <c r="L94" i="2"/>
  <c r="M94" i="2" s="1"/>
  <c r="N94" i="2" s="1"/>
  <c r="O93" i="2"/>
  <c r="P93" i="2" s="1"/>
  <c r="Q93" i="2" s="1"/>
  <c r="R93" i="2" s="1"/>
  <c r="L93" i="2"/>
  <c r="M93" i="2" s="1"/>
  <c r="N93" i="2" s="1"/>
  <c r="O61" i="2"/>
  <c r="P61" i="2" s="1"/>
  <c r="Q61" i="2" s="1"/>
  <c r="R61" i="2" s="1"/>
  <c r="L61" i="2"/>
  <c r="M61" i="2" s="1"/>
  <c r="N61" i="2" s="1"/>
  <c r="O60" i="2"/>
  <c r="P60" i="2" s="1"/>
  <c r="Q60" i="2" s="1"/>
  <c r="R60" i="2" s="1"/>
  <c r="L60" i="2"/>
  <c r="M60" i="2" s="1"/>
  <c r="N60" i="2" s="1"/>
  <c r="O59" i="2"/>
  <c r="P59" i="2" s="1"/>
  <c r="Q59" i="2" s="1"/>
  <c r="R59" i="2" s="1"/>
  <c r="L59" i="2"/>
  <c r="M59" i="2" s="1"/>
  <c r="N59" i="2" s="1"/>
  <c r="O58" i="2"/>
  <c r="P58" i="2" s="1"/>
  <c r="Q58" i="2" s="1"/>
  <c r="R58" i="2" s="1"/>
  <c r="L58" i="2"/>
  <c r="M58" i="2" s="1"/>
  <c r="N58" i="2" s="1"/>
  <c r="O57" i="2"/>
  <c r="P57" i="2" s="1"/>
  <c r="Q57" i="2" s="1"/>
  <c r="R57" i="2" s="1"/>
  <c r="L57" i="2"/>
  <c r="M57" i="2" s="1"/>
  <c r="N57" i="2" s="1"/>
  <c r="O56" i="2"/>
  <c r="P56" i="2" s="1"/>
  <c r="Q56" i="2" s="1"/>
  <c r="R56" i="2" s="1"/>
  <c r="L56" i="2"/>
  <c r="M56" i="2" s="1"/>
  <c r="N56" i="2" s="1"/>
  <c r="O55" i="2"/>
  <c r="P55" i="2" s="1"/>
  <c r="Q55" i="2" s="1"/>
  <c r="R55" i="2" s="1"/>
  <c r="L55" i="2"/>
  <c r="M55" i="2" s="1"/>
  <c r="N55" i="2" s="1"/>
  <c r="O54" i="2"/>
  <c r="P54" i="2" s="1"/>
  <c r="Q54" i="2" s="1"/>
  <c r="R54" i="2" s="1"/>
  <c r="L54" i="2"/>
  <c r="M54" i="2" s="1"/>
  <c r="N54" i="2" s="1"/>
  <c r="O53" i="2"/>
  <c r="P53" i="2" s="1"/>
  <c r="Q53" i="2" s="1"/>
  <c r="R53" i="2" s="1"/>
  <c r="L53" i="2"/>
  <c r="M53" i="2" s="1"/>
  <c r="N53" i="2" s="1"/>
  <c r="O52" i="2"/>
  <c r="P52" i="2" s="1"/>
  <c r="Q52" i="2" s="1"/>
  <c r="R52" i="2" s="1"/>
  <c r="L52" i="2"/>
  <c r="M52" i="2" s="1"/>
  <c r="N52" i="2" s="1"/>
  <c r="O51" i="2"/>
  <c r="P51" i="2" s="1"/>
  <c r="Q51" i="2" s="1"/>
  <c r="R51" i="2" s="1"/>
  <c r="L51" i="2"/>
  <c r="M51" i="2" s="1"/>
  <c r="N51" i="2" s="1"/>
  <c r="O50" i="2"/>
  <c r="P50" i="2" s="1"/>
  <c r="Q50" i="2" s="1"/>
  <c r="R50" i="2" s="1"/>
  <c r="L50" i="2"/>
  <c r="M50" i="2" s="1"/>
  <c r="N50" i="2" s="1"/>
  <c r="O49" i="2"/>
  <c r="P49" i="2" s="1"/>
  <c r="Q49" i="2" s="1"/>
  <c r="R49" i="2" s="1"/>
  <c r="L49" i="2"/>
  <c r="M49" i="2" s="1"/>
  <c r="N49" i="2" s="1"/>
  <c r="O48" i="2"/>
  <c r="P48" i="2" s="1"/>
  <c r="Q48" i="2" s="1"/>
  <c r="R48" i="2" s="1"/>
  <c r="L48" i="2"/>
  <c r="M48" i="2" s="1"/>
  <c r="N48" i="2" s="1"/>
  <c r="O47" i="2"/>
  <c r="P47" i="2" s="1"/>
  <c r="Q47" i="2" s="1"/>
  <c r="R47" i="2" s="1"/>
  <c r="L47" i="2"/>
  <c r="M47" i="2" s="1"/>
  <c r="N47" i="2" s="1"/>
  <c r="O46" i="2"/>
  <c r="P46" i="2" s="1"/>
  <c r="Q46" i="2" s="1"/>
  <c r="R46" i="2" s="1"/>
  <c r="L46" i="2"/>
  <c r="M46" i="2" s="1"/>
  <c r="N46" i="2" s="1"/>
  <c r="O45" i="2"/>
  <c r="P45" i="2" s="1"/>
  <c r="Q45" i="2" s="1"/>
  <c r="R45" i="2" s="1"/>
  <c r="L45" i="2"/>
  <c r="M45" i="2" s="1"/>
  <c r="N45" i="2" s="1"/>
  <c r="O44" i="2"/>
  <c r="P44" i="2" s="1"/>
  <c r="Q44" i="2" s="1"/>
  <c r="R44" i="2" s="1"/>
  <c r="L44" i="2"/>
  <c r="M44" i="2" s="1"/>
  <c r="N44" i="2" s="1"/>
  <c r="O43" i="2"/>
  <c r="P43" i="2" s="1"/>
  <c r="Q43" i="2" s="1"/>
  <c r="R43" i="2" s="1"/>
  <c r="L43" i="2"/>
  <c r="M43" i="2" s="1"/>
  <c r="N43" i="2" s="1"/>
  <c r="O42" i="2"/>
  <c r="P42" i="2" s="1"/>
  <c r="Q42" i="2" s="1"/>
  <c r="R42" i="2" s="1"/>
  <c r="L42" i="2"/>
  <c r="M42" i="2" s="1"/>
  <c r="N42" i="2" s="1"/>
  <c r="O41" i="2"/>
  <c r="P41" i="2" s="1"/>
  <c r="Q41" i="2" s="1"/>
  <c r="R41" i="2" s="1"/>
  <c r="L41" i="2"/>
  <c r="M41" i="2" s="1"/>
  <c r="N41" i="2" s="1"/>
  <c r="O110" i="2"/>
  <c r="P110" i="2" s="1"/>
  <c r="Q110" i="2" s="1"/>
  <c r="R110" i="2" s="1"/>
  <c r="L110" i="2"/>
  <c r="M110" i="2" s="1"/>
  <c r="N110" i="2" s="1"/>
  <c r="O109" i="2"/>
  <c r="P109" i="2" s="1"/>
  <c r="Q109" i="2" s="1"/>
  <c r="R109" i="2" s="1"/>
  <c r="L109" i="2"/>
  <c r="M109" i="2" s="1"/>
  <c r="N109" i="2" s="1"/>
  <c r="O108" i="2"/>
  <c r="P108" i="2" s="1"/>
  <c r="Q108" i="2" s="1"/>
  <c r="R108" i="2" s="1"/>
  <c r="L108" i="2"/>
  <c r="M108" i="2" s="1"/>
  <c r="N108" i="2" s="1"/>
  <c r="O107" i="2"/>
  <c r="P107" i="2" s="1"/>
  <c r="Q107" i="2" s="1"/>
  <c r="R107" i="2" s="1"/>
  <c r="L107" i="2"/>
  <c r="M107" i="2" s="1"/>
  <c r="N107" i="2" s="1"/>
  <c r="O106" i="2"/>
  <c r="P106" i="2" s="1"/>
  <c r="Q106" i="2" s="1"/>
  <c r="R106" i="2" s="1"/>
  <c r="L106" i="2"/>
  <c r="M106" i="2" s="1"/>
  <c r="N106" i="2" s="1"/>
  <c r="O105" i="2"/>
  <c r="P105" i="2" s="1"/>
  <c r="Q105" i="2" s="1"/>
  <c r="R105" i="2" s="1"/>
  <c r="L105" i="2"/>
  <c r="M105" i="2" s="1"/>
  <c r="N105" i="2" s="1"/>
  <c r="O104" i="2"/>
  <c r="P104" i="2" s="1"/>
  <c r="Q104" i="2" s="1"/>
  <c r="R104" i="2" s="1"/>
  <c r="L104" i="2"/>
  <c r="M104" i="2" s="1"/>
  <c r="N104" i="2" s="1"/>
  <c r="O103" i="2"/>
  <c r="P103" i="2" s="1"/>
  <c r="Q103" i="2" s="1"/>
  <c r="R103" i="2" s="1"/>
  <c r="L103" i="2"/>
  <c r="M103" i="2" s="1"/>
  <c r="N103" i="2" s="1"/>
  <c r="O102" i="2"/>
  <c r="P102" i="2" s="1"/>
  <c r="Q102" i="2" s="1"/>
  <c r="R102" i="2" s="1"/>
  <c r="L102" i="2"/>
  <c r="M102" i="2" s="1"/>
  <c r="N102" i="2" s="1"/>
  <c r="O101" i="2"/>
  <c r="P101" i="2" s="1"/>
  <c r="Q101" i="2" s="1"/>
  <c r="R101" i="2" s="1"/>
  <c r="L101" i="2"/>
  <c r="M101" i="2" s="1"/>
  <c r="N101" i="2" s="1"/>
  <c r="O100" i="2"/>
  <c r="P100" i="2" s="1"/>
  <c r="Q100" i="2" s="1"/>
  <c r="R100" i="2" s="1"/>
  <c r="L100" i="2"/>
  <c r="M100" i="2" s="1"/>
  <c r="N100" i="2" s="1"/>
  <c r="O99" i="2"/>
  <c r="P99" i="2" s="1"/>
  <c r="Q99" i="2" s="1"/>
  <c r="R99" i="2" s="1"/>
  <c r="L99" i="2"/>
  <c r="M99" i="2" s="1"/>
  <c r="N99" i="2" s="1"/>
  <c r="O98" i="2"/>
  <c r="P98" i="2" s="1"/>
  <c r="Q98" i="2" s="1"/>
  <c r="R98" i="2" s="1"/>
  <c r="L98" i="2"/>
  <c r="M98" i="2" s="1"/>
  <c r="N98" i="2" s="1"/>
  <c r="O24" i="2"/>
  <c r="P24" i="2" s="1"/>
  <c r="Q24" i="2" s="1"/>
  <c r="R24" i="2" s="1"/>
  <c r="L24" i="2"/>
  <c r="M24" i="2" s="1"/>
  <c r="N24" i="2" s="1"/>
  <c r="O23" i="2"/>
  <c r="P23" i="2" s="1"/>
  <c r="Q23" i="2" s="1"/>
  <c r="R23" i="2" s="1"/>
  <c r="L23" i="2"/>
  <c r="M23" i="2" s="1"/>
  <c r="N23" i="2" s="1"/>
  <c r="O22" i="2"/>
  <c r="P22" i="2" s="1"/>
  <c r="Q22" i="2" s="1"/>
  <c r="R22" i="2" s="1"/>
  <c r="L22" i="2"/>
  <c r="M22" i="2" s="1"/>
  <c r="N22" i="2" s="1"/>
  <c r="O21" i="2"/>
  <c r="P21" i="2" s="1"/>
  <c r="Q21" i="2" s="1"/>
  <c r="R21" i="2" s="1"/>
  <c r="L21" i="2"/>
  <c r="M21" i="2" s="1"/>
  <c r="N21" i="2" s="1"/>
  <c r="O20" i="2"/>
  <c r="P20" i="2" s="1"/>
  <c r="Q20" i="2" s="1"/>
  <c r="R20" i="2" s="1"/>
  <c r="L20" i="2"/>
  <c r="M20" i="2" s="1"/>
  <c r="N20" i="2" s="1"/>
  <c r="O19" i="2"/>
  <c r="P19" i="2" s="1"/>
  <c r="Q19" i="2" s="1"/>
  <c r="R19" i="2" s="1"/>
  <c r="L19" i="2"/>
  <c r="M19" i="2" s="1"/>
  <c r="N19" i="2" s="1"/>
  <c r="O18" i="2"/>
  <c r="P18" i="2" s="1"/>
  <c r="Q18" i="2" s="1"/>
  <c r="R18" i="2" s="1"/>
  <c r="L18" i="2"/>
  <c r="M18" i="2" s="1"/>
  <c r="N18" i="2" s="1"/>
  <c r="O17" i="2"/>
  <c r="P17" i="2" s="1"/>
  <c r="Q17" i="2" s="1"/>
  <c r="R17" i="2" s="1"/>
  <c r="L17" i="2"/>
  <c r="M17" i="2" s="1"/>
  <c r="N17" i="2" s="1"/>
  <c r="O16" i="2"/>
  <c r="P16" i="2" s="1"/>
  <c r="Q16" i="2" s="1"/>
  <c r="R16" i="2" s="1"/>
  <c r="L16" i="2"/>
  <c r="M16" i="2" s="1"/>
  <c r="N16" i="2" s="1"/>
  <c r="O15" i="2"/>
  <c r="P15" i="2" s="1"/>
  <c r="Q15" i="2" s="1"/>
  <c r="R15" i="2" s="1"/>
  <c r="L15" i="2"/>
  <c r="M15" i="2" s="1"/>
  <c r="N15" i="2" s="1"/>
  <c r="O14" i="2"/>
  <c r="P14" i="2" s="1"/>
  <c r="Q14" i="2" s="1"/>
  <c r="R14" i="2" s="1"/>
  <c r="L14" i="2"/>
  <c r="M14" i="2" s="1"/>
  <c r="N14" i="2" s="1"/>
  <c r="O13" i="2"/>
  <c r="P13" i="2" s="1"/>
  <c r="Q13" i="2" s="1"/>
  <c r="R13" i="2" s="1"/>
  <c r="L13" i="2"/>
  <c r="M13" i="2" s="1"/>
  <c r="N13" i="2" s="1"/>
  <c r="O12" i="2"/>
  <c r="P12" i="2" s="1"/>
  <c r="Q12" i="2" s="1"/>
  <c r="R12" i="2" s="1"/>
  <c r="L12" i="2"/>
  <c r="M12" i="2" s="1"/>
  <c r="N12" i="2" s="1"/>
  <c r="O11" i="2"/>
  <c r="P11" i="2" s="1"/>
  <c r="Q11" i="2" s="1"/>
  <c r="R11" i="2" s="1"/>
  <c r="L11" i="2"/>
  <c r="M11" i="2" s="1"/>
  <c r="N11" i="2" s="1"/>
  <c r="O10" i="2"/>
  <c r="P10" i="2" s="1"/>
  <c r="Q10" i="2" s="1"/>
  <c r="R10" i="2" s="1"/>
  <c r="L10" i="2"/>
  <c r="M10" i="2" s="1"/>
  <c r="N10" i="2" s="1"/>
  <c r="O119" i="2" l="1"/>
  <c r="P119" i="2" s="1"/>
  <c r="Q119" i="2" s="1"/>
  <c r="R119" i="2" s="1"/>
  <c r="L119" i="2"/>
  <c r="M119" i="2" s="1"/>
  <c r="N119" i="2" s="1"/>
  <c r="O118" i="2"/>
  <c r="P118" i="2" s="1"/>
  <c r="Q118" i="2" s="1"/>
  <c r="R118" i="2" s="1"/>
  <c r="L118" i="2"/>
  <c r="M118" i="2" s="1"/>
  <c r="N118" i="2" s="1"/>
  <c r="O117" i="2"/>
  <c r="P117" i="2" s="1"/>
  <c r="Q117" i="2" s="1"/>
  <c r="R117" i="2" s="1"/>
  <c r="L117" i="2"/>
  <c r="M117" i="2" s="1"/>
  <c r="N117" i="2" s="1"/>
  <c r="O116" i="2"/>
  <c r="P116" i="2" s="1"/>
  <c r="Q116" i="2" s="1"/>
  <c r="R116" i="2" s="1"/>
  <c r="L116" i="2"/>
  <c r="M116" i="2" s="1"/>
  <c r="N116" i="2" s="1"/>
  <c r="O115" i="2"/>
  <c r="P115" i="2" s="1"/>
  <c r="Q115" i="2" s="1"/>
  <c r="R115" i="2" s="1"/>
  <c r="L115" i="2"/>
  <c r="M115" i="2" s="1"/>
  <c r="N115" i="2" s="1"/>
  <c r="O120" i="2"/>
  <c r="P120" i="2" s="1"/>
  <c r="Q120" i="2" s="1"/>
  <c r="R120" i="2" s="1"/>
  <c r="L120" i="2"/>
  <c r="M120" i="2" s="1"/>
  <c r="N120" i="2" s="1"/>
  <c r="O124" i="2"/>
  <c r="P124" i="2" s="1"/>
  <c r="Q124" i="2" s="1"/>
  <c r="R124" i="2" s="1"/>
  <c r="L124" i="2"/>
  <c r="M124" i="2" s="1"/>
  <c r="N124" i="2" s="1"/>
  <c r="O125" i="2"/>
  <c r="P125" i="2" s="1"/>
  <c r="Q125" i="2" s="1"/>
  <c r="R125" i="2" s="1"/>
  <c r="L125" i="2"/>
  <c r="M125" i="2" s="1"/>
  <c r="N125" i="2" s="1"/>
  <c r="O114" i="2"/>
  <c r="P114" i="2" s="1"/>
  <c r="Q114" i="2" s="1"/>
  <c r="R114" i="2" s="1"/>
  <c r="L114" i="2"/>
  <c r="M114" i="2" s="1"/>
  <c r="N114" i="2" s="1"/>
  <c r="O113" i="2"/>
  <c r="P113" i="2" s="1"/>
  <c r="Q113" i="2" s="1"/>
  <c r="R113" i="2" s="1"/>
  <c r="L113" i="2"/>
  <c r="M113" i="2" s="1"/>
  <c r="N113" i="2" s="1"/>
  <c r="O112" i="2"/>
  <c r="P112" i="2" s="1"/>
  <c r="Q112" i="2" s="1"/>
  <c r="R112" i="2" s="1"/>
  <c r="L112" i="2"/>
  <c r="M112" i="2" s="1"/>
  <c r="N112" i="2" s="1"/>
  <c r="O111" i="2"/>
  <c r="P111" i="2" s="1"/>
  <c r="Q111" i="2" s="1"/>
  <c r="R111" i="2" s="1"/>
  <c r="L111" i="2"/>
  <c r="M111" i="2" s="1"/>
  <c r="N111" i="2" s="1"/>
  <c r="O38" i="2" l="1"/>
  <c r="P38" i="2" s="1"/>
  <c r="Q38" i="2" s="1"/>
  <c r="R38" i="2" s="1"/>
  <c r="L38" i="2"/>
  <c r="M38" i="2" s="1"/>
  <c r="N38" i="2" s="1"/>
  <c r="O35" i="2"/>
  <c r="P35" i="2" s="1"/>
  <c r="Q35" i="2" s="1"/>
  <c r="R35" i="2" s="1"/>
  <c r="L35" i="2"/>
  <c r="M35" i="2" s="1"/>
  <c r="N35" i="2" s="1"/>
  <c r="O33" i="2"/>
  <c r="P33" i="2" s="1"/>
  <c r="Q33" i="2" s="1"/>
  <c r="R33" i="2" s="1"/>
  <c r="L33" i="2"/>
  <c r="M33" i="2" s="1"/>
  <c r="N33" i="2" s="1"/>
  <c r="O37" i="2"/>
  <c r="P37" i="2" s="1"/>
  <c r="Q37" i="2" s="1"/>
  <c r="R37" i="2" s="1"/>
  <c r="L37" i="2"/>
  <c r="M37" i="2" s="1"/>
  <c r="N37" i="2" s="1"/>
  <c r="O36" i="2"/>
  <c r="P36" i="2" s="1"/>
  <c r="Q36" i="2" s="1"/>
  <c r="R36" i="2" s="1"/>
  <c r="L36" i="2"/>
  <c r="M36" i="2" s="1"/>
  <c r="N36" i="2" s="1"/>
  <c r="O34" i="2"/>
  <c r="P34" i="2" s="1"/>
  <c r="Q34" i="2" s="1"/>
  <c r="R34" i="2" s="1"/>
  <c r="L34" i="2"/>
  <c r="M34" i="2" s="1"/>
  <c r="N34" i="2" s="1"/>
  <c r="O32" i="2"/>
  <c r="P32" i="2" s="1"/>
  <c r="Q32" i="2" s="1"/>
  <c r="R32" i="2" s="1"/>
  <c r="L32" i="2"/>
  <c r="M32" i="2" s="1"/>
  <c r="N32" i="2" s="1"/>
  <c r="U10" i="3" l="1"/>
  <c r="U11" i="3"/>
  <c r="U12" i="3"/>
  <c r="U13" i="3"/>
  <c r="U14" i="3"/>
  <c r="U15" i="3"/>
  <c r="U16" i="3"/>
  <c r="U17" i="3"/>
  <c r="U18" i="3"/>
  <c r="U19" i="3"/>
  <c r="U20" i="3"/>
  <c r="U9" i="3"/>
  <c r="T10" i="3"/>
  <c r="T11" i="3"/>
  <c r="T12" i="3"/>
  <c r="T13" i="3"/>
  <c r="T14" i="3"/>
  <c r="T15" i="3"/>
  <c r="T16" i="3"/>
  <c r="T17" i="3"/>
  <c r="T18" i="3"/>
  <c r="T19" i="3"/>
  <c r="T20" i="3"/>
  <c r="T9" i="3"/>
  <c r="S14" i="3"/>
  <c r="S12" i="3"/>
  <c r="S11" i="3"/>
  <c r="S10" i="3"/>
  <c r="S9" i="3"/>
  <c r="S13" i="3"/>
  <c r="S15" i="3"/>
  <c r="S16" i="3"/>
  <c r="S17" i="3"/>
  <c r="S18" i="3"/>
  <c r="S19" i="3"/>
  <c r="S20" i="3"/>
  <c r="P20" i="3"/>
  <c r="Q20" i="3" s="1"/>
  <c r="R20" i="3" s="1"/>
  <c r="O20" i="3"/>
  <c r="L20" i="3"/>
  <c r="M20" i="3" s="1"/>
  <c r="N20" i="3" s="1"/>
  <c r="O19" i="3"/>
  <c r="P19" i="3" s="1"/>
  <c r="Q19" i="3" s="1"/>
  <c r="R19" i="3" s="1"/>
  <c r="M19" i="3"/>
  <c r="N19" i="3" s="1"/>
  <c r="L19" i="3"/>
  <c r="P18" i="3"/>
  <c r="Q18" i="3" s="1"/>
  <c r="R18" i="3" s="1"/>
  <c r="O18" i="3"/>
  <c r="L18" i="3"/>
  <c r="M18" i="3" s="1"/>
  <c r="N18" i="3" s="1"/>
  <c r="O17" i="3"/>
  <c r="P17" i="3" s="1"/>
  <c r="Q17" i="3" s="1"/>
  <c r="R17" i="3" s="1"/>
  <c r="M17" i="3"/>
  <c r="N17" i="3" s="1"/>
  <c r="L17" i="3"/>
  <c r="P16" i="3"/>
  <c r="Q16" i="3" s="1"/>
  <c r="R16" i="3" s="1"/>
  <c r="O16" i="3"/>
  <c r="L16" i="3"/>
  <c r="M16" i="3" s="1"/>
  <c r="N16" i="3" s="1"/>
  <c r="O15" i="3"/>
  <c r="P15" i="3" s="1"/>
  <c r="Q15" i="3" s="1"/>
  <c r="R15" i="3" s="1"/>
  <c r="M15" i="3"/>
  <c r="N15" i="3" s="1"/>
  <c r="L15" i="3"/>
  <c r="P14" i="3"/>
  <c r="Q14" i="3" s="1"/>
  <c r="R14" i="3" s="1"/>
  <c r="O14" i="3"/>
  <c r="L14" i="3"/>
  <c r="M14" i="3" s="1"/>
  <c r="N14" i="3" s="1"/>
  <c r="O13" i="3"/>
  <c r="P13" i="3" s="1"/>
  <c r="Q13" i="3" s="1"/>
  <c r="R13" i="3" s="1"/>
  <c r="M13" i="3"/>
  <c r="N13" i="3" s="1"/>
  <c r="L13" i="3"/>
  <c r="P12" i="3"/>
  <c r="Q12" i="3" s="1"/>
  <c r="R12" i="3" s="1"/>
  <c r="O12" i="3"/>
  <c r="L12" i="3"/>
  <c r="M12" i="3" s="1"/>
  <c r="N12" i="3" s="1"/>
  <c r="O11" i="3"/>
  <c r="P11" i="3" s="1"/>
  <c r="Q11" i="3" s="1"/>
  <c r="R11" i="3" s="1"/>
  <c r="M11" i="3"/>
  <c r="N11" i="3" s="1"/>
  <c r="L11" i="3"/>
  <c r="P10" i="3"/>
  <c r="Q10" i="3" s="1"/>
  <c r="R10" i="3" s="1"/>
  <c r="O10" i="3"/>
  <c r="L10" i="3"/>
  <c r="M10" i="3" s="1"/>
  <c r="N10" i="3" s="1"/>
  <c r="O9" i="3"/>
  <c r="P9" i="3" s="1"/>
  <c r="Q9" i="3" s="1"/>
  <c r="R9" i="3" s="1"/>
  <c r="R21" i="3" s="1"/>
  <c r="L25" i="3" s="1"/>
  <c r="M9" i="3"/>
  <c r="N9" i="3" s="1"/>
  <c r="L9" i="3"/>
  <c r="O126" i="2"/>
  <c r="O39" i="2"/>
  <c r="O31" i="2"/>
  <c r="O30" i="2"/>
  <c r="O29" i="2"/>
  <c r="O28" i="2"/>
  <c r="O27" i="2"/>
  <c r="O26" i="2"/>
  <c r="O25" i="2"/>
  <c r="L126" i="2"/>
  <c r="L39" i="2"/>
  <c r="L31" i="2"/>
  <c r="L30" i="2"/>
  <c r="L29" i="2"/>
  <c r="L28" i="2"/>
  <c r="L27" i="2"/>
  <c r="L26" i="2"/>
  <c r="L25" i="2"/>
  <c r="P39" i="2" l="1"/>
  <c r="Q39" i="2" s="1"/>
  <c r="R39" i="2" s="1"/>
  <c r="M39" i="2"/>
  <c r="N39" i="2" s="1"/>
  <c r="P31" i="2"/>
  <c r="Q31" i="2" s="1"/>
  <c r="R31" i="2" s="1"/>
  <c r="M31" i="2"/>
  <c r="N31" i="2" s="1"/>
  <c r="P126" i="2" l="1"/>
  <c r="Q126" i="2" s="1"/>
  <c r="M126" i="2"/>
  <c r="N126" i="2" s="1"/>
  <c r="P30" i="2"/>
  <c r="Q30" i="2" s="1"/>
  <c r="R30" i="2" s="1"/>
  <c r="M30" i="2"/>
  <c r="N30" i="2" s="1"/>
  <c r="P29" i="2"/>
  <c r="Q29" i="2" s="1"/>
  <c r="R29" i="2" s="1"/>
  <c r="M29" i="2"/>
  <c r="N29" i="2" s="1"/>
  <c r="P28" i="2"/>
  <c r="Q28" i="2" s="1"/>
  <c r="R28" i="2" s="1"/>
  <c r="M28" i="2"/>
  <c r="N28" i="2" s="1"/>
  <c r="P27" i="2"/>
  <c r="Q27" i="2" s="1"/>
  <c r="R27" i="2" s="1"/>
  <c r="M27" i="2"/>
  <c r="N27" i="2" s="1"/>
  <c r="P26" i="2"/>
  <c r="Q26" i="2" s="1"/>
  <c r="R26" i="2" s="1"/>
  <c r="M26" i="2"/>
  <c r="N26" i="2" s="1"/>
  <c r="M25" i="2" l="1"/>
  <c r="N25" i="2" s="1"/>
  <c r="P25" i="2"/>
  <c r="Q25" i="2" s="1"/>
  <c r="R25" i="2" s="1"/>
  <c r="R127" i="2" l="1"/>
  <c r="L131" i="2" l="1"/>
</calcChain>
</file>

<file path=xl/sharedStrings.xml><?xml version="1.0" encoding="utf-8"?>
<sst xmlns="http://schemas.openxmlformats.org/spreadsheetml/2006/main" count="330" uniqueCount="160">
  <si>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</si>
  <si>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</si>
  <si>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</si>
  <si>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</si>
  <si>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</si>
  <si>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</si>
  <si>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</si>
  <si>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</si>
  <si>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</si>
  <si>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</si>
  <si>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</si>
  <si>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</si>
  <si>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</si>
  <si>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</si>
  <si>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</si>
  <si>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</si>
  <si>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</si>
  <si>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</si>
  <si>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</si>
  <si>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</si>
  <si>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</si>
  <si>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</si>
  <si>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</si>
  <si>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Халат рабочий женский</t>
  </si>
  <si>
    <t>шт</t>
  </si>
  <si>
    <t xml:space="preserve">Приложение № 2 к информационной карте закупки </t>
  </si>
  <si>
    <t>Поставка специальной одежды</t>
  </si>
  <si>
    <t xml:space="preserve">Н(М)ЦД без НДС: </t>
  </si>
  <si>
    <t>Дата 10.07.2020г.</t>
  </si>
  <si>
    <t xml:space="preserve">Костюм влагозащитный </t>
  </si>
  <si>
    <t>Халат КЩС женский</t>
  </si>
  <si>
    <t>Костюм сварщика летний</t>
  </si>
  <si>
    <t>Костюм сварщика утепленный</t>
  </si>
  <si>
    <t>Костюм рабочий мужской, летний</t>
  </si>
  <si>
    <t xml:space="preserve">Костюм рабочий летний женский </t>
  </si>
  <si>
    <t>Костюм  мужской (куртка+брюки) рабочий для ИТР</t>
  </si>
  <si>
    <t>Костюм утепленный мужской (полукомбинезон +куртка)</t>
  </si>
  <si>
    <t xml:space="preserve">Костюм утепленный мужской (полукомбинезон +куртка)
для ИТР
</t>
  </si>
  <si>
    <t>Костюм утепленный женский (полукомбинезон +куртка)</t>
  </si>
  <si>
    <t>Плащ непромокаемый</t>
  </si>
  <si>
    <t>Поставщик №1 исх.№219Е от 16.06.2020г.</t>
  </si>
  <si>
    <t>Поставщик №3 исх.КП1735/20 от 29.06.2020г.</t>
  </si>
  <si>
    <t xml:space="preserve">НДС 20% </t>
  </si>
  <si>
    <t xml:space="preserve"> </t>
  </si>
  <si>
    <t>Поставщик № 2 исх. №66842 от 19.06.2020г.</t>
  </si>
  <si>
    <t>Рессора передняя</t>
  </si>
  <si>
    <t>Рессора задняя</t>
  </si>
  <si>
    <t>Ступица передняя в сборе</t>
  </si>
  <si>
    <t>КПП</t>
  </si>
  <si>
    <t>Ступица задняя в сборе</t>
  </si>
  <si>
    <t>ГАЗ-3309</t>
  </si>
  <si>
    <t>ГАЗ-2705, ГАЗ-2217, ГАЗ-3035 НЕ  4 WD</t>
  </si>
  <si>
    <t xml:space="preserve">Поставка запасных частей для автомобильного транспорта ГАЗ-3309, 
ГАЗ-2705, ГАЗ- 27527, ГАЗ-2217, ГАЗ-3035 НЕ  4 WD 
</t>
  </si>
  <si>
    <t>ТНВД двс Д-245</t>
  </si>
  <si>
    <t>Генератор двс Д-245</t>
  </si>
  <si>
    <t>КПП зил-130</t>
  </si>
  <si>
    <t>Задний редуктор моста</t>
  </si>
  <si>
    <t xml:space="preserve">Коробка отбора мощности </t>
  </si>
  <si>
    <t>Передняя балка</t>
  </si>
  <si>
    <t>Сцепление в сборе ЗИЛ</t>
  </si>
  <si>
    <t>Маховик сцепления Д-245</t>
  </si>
  <si>
    <t>Компрессор</t>
  </si>
  <si>
    <t>Карданный вал основной</t>
  </si>
  <si>
    <t>Поршневая группа</t>
  </si>
  <si>
    <t>Коленвал Д-245</t>
  </si>
  <si>
    <t>Распредвал Д-245</t>
  </si>
  <si>
    <t>Головка ГБЦ в сборе</t>
  </si>
  <si>
    <t>Стартер</t>
  </si>
  <si>
    <t>Радиатор охлаждения</t>
  </si>
  <si>
    <t>Балка передней оси ГАЗ 3309</t>
  </si>
  <si>
    <t>Вал карданный Г-3309</t>
  </si>
  <si>
    <t>Крышка клапанов дв245</t>
  </si>
  <si>
    <t>Механизм рулевого управления ГАЗ-3309</t>
  </si>
  <si>
    <t>Насос вакумный ГАЗ-3309</t>
  </si>
  <si>
    <t xml:space="preserve">Насос водяной 3309,ЗИЛ5301 </t>
  </si>
  <si>
    <t>Колодки тормозные ГАЗ-3307</t>
  </si>
  <si>
    <t>Генератор Крайслер</t>
  </si>
  <si>
    <t>Генератор</t>
  </si>
  <si>
    <t>Маховик сцепления</t>
  </si>
  <si>
    <t xml:space="preserve">Коленвал </t>
  </si>
  <si>
    <t>Распредвал</t>
  </si>
  <si>
    <t>Карданный вал</t>
  </si>
  <si>
    <t>Амортизатор</t>
  </si>
  <si>
    <t>Вал карданный ГАЗ-3302</t>
  </si>
  <si>
    <t>Мост ведущий задний ГАЗ</t>
  </si>
  <si>
    <t>Насос ГУР ГАЗ-3110, 406дв</t>
  </si>
  <si>
    <t>Насос масляный ГАЗ 3302</t>
  </si>
  <si>
    <t>Поршень с пальцем 409</t>
  </si>
  <si>
    <t>Поршневая группа 402</t>
  </si>
  <si>
    <t xml:space="preserve">Радиатор охлаждения </t>
  </si>
  <si>
    <t xml:space="preserve">Ремень Крайслер </t>
  </si>
  <si>
    <t>Стартер ГАЗ-3302 Крайслер</t>
  </si>
  <si>
    <t>Суппорт передний ГАЗель</t>
  </si>
  <si>
    <t>Тяга продольная ГАЗ-3302</t>
  </si>
  <si>
    <t xml:space="preserve">Модуль педальный Газель NEXT,Газон NEXT Cummins </t>
  </si>
  <si>
    <t>Поставщик №1 исх.б/н от 14.01.2021г.</t>
  </si>
  <si>
    <t>Цилиндр тормозной задний  ГАЗ 3307,3309</t>
  </si>
  <si>
    <t>Цилиндр тормоз передний ГАЗ-3309</t>
  </si>
  <si>
    <t>Багажник ГАЗ 2217 с лестницей Соболь</t>
  </si>
  <si>
    <t>Балка передней оси  ГАЗ 3302</t>
  </si>
  <si>
    <t>Барабан тормозной ГАЗ 2217</t>
  </si>
  <si>
    <t>Бак топливный ГАЗ-2705 (фургон, автобус) под погружной бензонасо</t>
  </si>
  <si>
    <t>Вал карданный 4х4 2217(задн.</t>
  </si>
  <si>
    <t>Вал карданный ГАЗ-27527 Соболь промежуточн полный привод Газель Бизнес, 4216Е4, 2.8 5022380</t>
  </si>
  <si>
    <t>Вентилятор с вязкостной муфтой дв. А274,А-275 А21R23-1308020</t>
  </si>
  <si>
    <t>Вилка шарнира наружняя перед. Привода</t>
  </si>
  <si>
    <t>Генератор ГАЗ-3302 14В 90А, УМЗ-4216 узк.шкив</t>
  </si>
  <si>
    <t>Генератор ГАЗель дв.КРАЙСЛЕР</t>
  </si>
  <si>
    <t>Глушитель ГАЗ 2217 405 Евро-3</t>
  </si>
  <si>
    <t>Головка блока УМЗ-4216, в сборе с прокладкой к крепежом (ОАО УМЗ)</t>
  </si>
  <si>
    <t>Диск тормозной Г-3302,2705,3221 пер.н.о D104 (ГАЗ)</t>
  </si>
  <si>
    <t>Диск сцепления нажимной(корзина) ГАЗ-3302 Газель дв.Крайслер SACHS</t>
  </si>
  <si>
    <t>Диск сцепления ведомый ГАЗ-3302 Г</t>
  </si>
  <si>
    <t>Дифференциал заднего моста ГАЗ-3302 3302-2403011</t>
  </si>
  <si>
    <t xml:space="preserve">Дроссель ДВС 40524/40525 ЕВРО-3 </t>
  </si>
  <si>
    <t>Комбинация приборов Газель</t>
  </si>
  <si>
    <t>Корпус термостата (дв.406) 406-1306008-12</t>
  </si>
  <si>
    <t>Крышка клапанов 4063 алюм. ГАЗель 3302 406</t>
  </si>
  <si>
    <t>Крышка цепи ГАЗ 3302 ЗМЗ дв.402 ,4021, УАЗ с сальником</t>
  </si>
  <si>
    <t>Маховик с ободом 402 ГАЗ 3302</t>
  </si>
  <si>
    <t>Механизм рулевой ГАЗ-3302</t>
  </si>
  <si>
    <t>Насос водяной 409,405 Соболь,Волга,УАЗ с прокладкой "Двойной ресурс</t>
  </si>
  <si>
    <t>Насос водяной дв.4216 (УМЗ) 4216-1307100-10</t>
  </si>
  <si>
    <t>Радиатор отопителя ГАЗ-3302 (d18)медный</t>
  </si>
  <si>
    <t xml:space="preserve"> Рычаг подвески верхний в сб. Газель 2217</t>
  </si>
  <si>
    <t xml:space="preserve">Стартер ГАЗ-3302 402дв. ГАЗ, УАЗ, г.Борисов </t>
  </si>
  <si>
    <t>Стойка передней подвески левая 2217</t>
  </si>
  <si>
    <t>Ступица передняя ГАЗ-3302 в сборе ОАО ГАЗ</t>
  </si>
  <si>
    <t>Ступица передняя колеса полный привод 4х4 2217</t>
  </si>
  <si>
    <t>Сцепление в сб. ГАЗ-3302 Газель дв 405. 406 Триал</t>
  </si>
  <si>
    <t>Сцепление в сб. ГАЗ-3302 дв. КРАЙСЛЕР KRAFTTECH</t>
  </si>
  <si>
    <t>Топливопровод в сборе ГАЗель, УАЗ дв. УМЗ-4216</t>
  </si>
  <si>
    <t>Трос переключения передач ГАЗель NEXT КПП</t>
  </si>
  <si>
    <t>Трос ручного тормоза ГАЗель</t>
  </si>
  <si>
    <t>Тяга поперечная рулевая в сб. ГАЗ-3302</t>
  </si>
  <si>
    <t>Уплотнитель свечного колодца ГАЗ 3302 дв. Крайслер</t>
  </si>
  <si>
    <t>Форсунка 406,405,409 дв SIEMENS/БОШ ЗМЗ 406-1132010</t>
  </si>
  <si>
    <t>Шарнир передний привод левый СОБОЛЬ (короткий) с АБС 22177,27527</t>
  </si>
  <si>
    <t>Шарнир передний привод правый (длинный) ГАЗ 2217,2752</t>
  </si>
  <si>
    <t>Шарнир рулевого кардана в сб. со штифтом ГАЗ 3302, 2217, 33104,3307 нижний</t>
  </si>
  <si>
    <t>Штанги толкателя АИ-92 (8шт) для дв.4216 (с гидрок.)</t>
  </si>
  <si>
    <t xml:space="preserve">Дроссель (клапан контроля) Газель Cummins 2.8 </t>
  </si>
  <si>
    <t xml:space="preserve">Модуль погружного электробензонасоса ГАЗЕЛЬ </t>
  </si>
  <si>
    <t>Блок дозировочный Газель Cummins 2.</t>
  </si>
  <si>
    <t xml:space="preserve">Вал коленчатый Газель Cummins 2.8 </t>
  </si>
  <si>
    <t xml:space="preserve">Вал распределительный Газель дв. Cummins 2.8 </t>
  </si>
  <si>
    <t xml:space="preserve">Вентилятор муфты вязкостной Газель Cummins 2.8 с муфтой </t>
  </si>
  <si>
    <t xml:space="preserve">Генератор ГАЗ-3302 14В 120А 1680Вт Газель дв. Cummins 2,8 (под фишку) </t>
  </si>
  <si>
    <t xml:space="preserve">Глушитель Газель Next Cummins 2.8 </t>
  </si>
  <si>
    <t xml:space="preserve">Комплект прокладок двигателя Газель Cummins 2.8 </t>
  </si>
  <si>
    <t>Крышка клапанов Газель Cummins 2.8</t>
  </si>
  <si>
    <t>Маховик Газель Cummins 2.8</t>
  </si>
  <si>
    <t>Насос ГУР Газель Cummins 2.8</t>
  </si>
  <si>
    <t>Насос топливный Газель Cummins 2.8</t>
  </si>
  <si>
    <t>Турбокомпрессор на ГАЗ-3302 Cummins 2.8</t>
  </si>
  <si>
    <t>Головка блока цилиндров Газель Cummins 2.8</t>
  </si>
  <si>
    <t>Дата 26.03.2021г.</t>
  </si>
  <si>
    <t>Поставщик № 2 исх. б/н от 15.01.2021г.</t>
  </si>
  <si>
    <t>Коробка отбора мощности ГАЗ 3308,3309</t>
  </si>
  <si>
    <t>Поставщик №3 исх.б/н от 14.01.2021г.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</si>
</sst>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"/>
    <numFmt numFmtId="165" formatCode="0.00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top" wrapText="1"/>
    </xf>
    <xf numFmtId="0" fontId="23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 applyProtection="1">
      <alignment horizontal="center" vertical="center" wrapText="1" readingOrder="1"/>
      <protection locked="0"/>
    </xf>
    <xf numFmtId="0" fontId="19" fillId="0" borderId="11" xfId="0" applyFont="1" applyFill="1" applyBorder="1" applyAlignment="1" applyProtection="1">
      <alignment horizontal="center" vertical="center" wrapText="1" readingOrder="1"/>
      <protection locked="0"/>
    </xf>
    <xf numFmtId="2" fontId="3" fillId="0" borderId="4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486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2457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3900" y="3133725"/>
          <a:ext cx="1381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91550" y="2933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5"/>
  <sheetViews>
    <sheetView tabSelected="1" zoomScale="80" zoomScaleNormal="80" workbookViewId="0">
      <selection activeCell="W8" sqref="W8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1.4257812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52.5" hidden="1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21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93" t="s">
        <v>25</v>
      </c>
      <c r="N4" s="94"/>
      <c r="O4" s="94"/>
      <c r="P4" s="94"/>
      <c r="Q4" s="48"/>
      <c r="R4" s="48"/>
    </row>
    <row r="5" spans="1:18" ht="58.5" customHeight="1" x14ac:dyDescent="0.3">
      <c r="A5" s="48"/>
      <c r="B5" s="48"/>
      <c r="C5" s="48"/>
      <c r="D5" s="48"/>
      <c r="E5" s="95" t="s">
        <v>52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49"/>
      <c r="Q5" s="48"/>
      <c r="R5" s="48"/>
    </row>
    <row r="6" spans="1:18" ht="36" customHeight="1" x14ac:dyDescent="0.2">
      <c r="A6" s="84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39" customHeight="1" x14ac:dyDescent="0.2">
      <c r="A7" s="85" t="s">
        <v>0</v>
      </c>
      <c r="B7" s="86" t="s">
        <v>14</v>
      </c>
      <c r="C7" s="87" t="s">
        <v>1</v>
      </c>
      <c r="D7" s="87" t="s">
        <v>2</v>
      </c>
      <c r="E7" s="89" t="s">
        <v>3</v>
      </c>
      <c r="F7" s="90"/>
      <c r="G7" s="91"/>
      <c r="H7" s="89" t="s">
        <v>9</v>
      </c>
      <c r="I7" s="90"/>
      <c r="J7" s="90"/>
      <c r="K7" s="103" t="s">
        <v>11</v>
      </c>
      <c r="L7" s="92" t="s">
        <v>17</v>
      </c>
      <c r="M7" s="92"/>
      <c r="N7" s="92"/>
      <c r="O7" s="99" t="s">
        <v>18</v>
      </c>
      <c r="P7" s="99"/>
      <c r="Q7" s="99"/>
      <c r="R7" s="99"/>
    </row>
    <row r="8" spans="1:18" ht="156" customHeight="1" x14ac:dyDescent="0.2">
      <c r="A8" s="85"/>
      <c r="B8" s="86"/>
      <c r="C8" s="88"/>
      <c r="D8" s="88"/>
      <c r="E8" s="31" t="s">
        <v>95</v>
      </c>
      <c r="F8" s="31" t="s">
        <v>157</v>
      </c>
      <c r="G8" s="31" t="s">
        <v>159</v>
      </c>
      <c r="H8" s="4" t="s">
        <v>10</v>
      </c>
      <c r="I8" s="4" t="s">
        <v>10</v>
      </c>
      <c r="J8" s="4" t="s">
        <v>10</v>
      </c>
      <c r="K8" s="104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46" customFormat="1" ht="33" customHeight="1" x14ac:dyDescent="0.2">
      <c r="A9" s="42"/>
      <c r="B9" s="77" t="s">
        <v>50</v>
      </c>
      <c r="C9" s="44"/>
      <c r="D9" s="45"/>
      <c r="E9" s="58"/>
      <c r="F9" s="58"/>
      <c r="G9" s="58"/>
      <c r="H9" s="56"/>
      <c r="I9" s="56"/>
      <c r="J9" s="56"/>
      <c r="K9" s="57"/>
      <c r="L9" s="59"/>
      <c r="M9" s="60"/>
      <c r="N9" s="60"/>
      <c r="O9" s="61"/>
      <c r="P9" s="62"/>
      <c r="Q9" s="61"/>
      <c r="R9" s="63"/>
    </row>
    <row r="10" spans="1:18" s="46" customFormat="1" ht="33" customHeight="1" x14ac:dyDescent="0.2">
      <c r="A10" s="42">
        <v>1</v>
      </c>
      <c r="B10" s="75" t="s">
        <v>45</v>
      </c>
      <c r="C10" s="44" t="s">
        <v>24</v>
      </c>
      <c r="D10" s="45">
        <v>2</v>
      </c>
      <c r="E10" s="31">
        <v>4900</v>
      </c>
      <c r="F10" s="31">
        <v>5145</v>
      </c>
      <c r="G10" s="31">
        <v>5390</v>
      </c>
      <c r="H10" s="56"/>
      <c r="I10" s="56"/>
      <c r="J10" s="56"/>
      <c r="K10" s="57"/>
      <c r="L10" s="59">
        <f t="shared" ref="L10:L24" si="0">(E10+F10+G10)/3</f>
        <v>5145</v>
      </c>
      <c r="M10" s="60">
        <f t="shared" ref="M10:M24" si="1">SQRT(((SUM((POWER(E10-L10,2)),(POWER(F10-L10,2)),(POWER(G10-L10,2)))/(COLUMNS(E10:G10)-1))))</f>
        <v>245</v>
      </c>
      <c r="N10" s="60">
        <f t="shared" ref="N10:N24" si="2">M10/L10*100</f>
        <v>4.7619047619047619</v>
      </c>
      <c r="O10" s="61">
        <f t="shared" ref="O10:O24" si="3">((D10/3)*(SUM(E10:G10)))</f>
        <v>10290</v>
      </c>
      <c r="P10" s="62">
        <f t="shared" ref="P10:P24" si="4">O10/D10</f>
        <v>5145</v>
      </c>
      <c r="Q10" s="61">
        <f t="shared" ref="Q10:Q24" si="5">ROUNDDOWN(P10,2)</f>
        <v>5145</v>
      </c>
      <c r="R10" s="63">
        <f t="shared" ref="R10:R24" si="6">Q10*D10</f>
        <v>10290</v>
      </c>
    </row>
    <row r="11" spans="1:18" s="46" customFormat="1" ht="33" customHeight="1" x14ac:dyDescent="0.2">
      <c r="A11" s="42">
        <v>2</v>
      </c>
      <c r="B11" s="43" t="s">
        <v>46</v>
      </c>
      <c r="C11" s="44" t="s">
        <v>24</v>
      </c>
      <c r="D11" s="45">
        <v>2</v>
      </c>
      <c r="E11" s="31">
        <v>11190</v>
      </c>
      <c r="F11" s="31">
        <v>11749.5</v>
      </c>
      <c r="G11" s="31">
        <v>12309</v>
      </c>
      <c r="H11" s="56"/>
      <c r="I11" s="56"/>
      <c r="J11" s="56"/>
      <c r="K11" s="57"/>
      <c r="L11" s="59">
        <f t="shared" si="0"/>
        <v>11749.5</v>
      </c>
      <c r="M11" s="60">
        <f t="shared" si="1"/>
        <v>559.5</v>
      </c>
      <c r="N11" s="60">
        <f t="shared" si="2"/>
        <v>4.7619047619047619</v>
      </c>
      <c r="O11" s="61">
        <f t="shared" si="3"/>
        <v>23499</v>
      </c>
      <c r="P11" s="62">
        <f t="shared" si="4"/>
        <v>11749.5</v>
      </c>
      <c r="Q11" s="61">
        <f t="shared" si="5"/>
        <v>11749.5</v>
      </c>
      <c r="R11" s="63">
        <f t="shared" si="6"/>
        <v>23499</v>
      </c>
    </row>
    <row r="12" spans="1:18" s="46" customFormat="1" ht="33" customHeight="1" x14ac:dyDescent="0.2">
      <c r="A12" s="42">
        <v>3</v>
      </c>
      <c r="B12" s="43" t="s">
        <v>53</v>
      </c>
      <c r="C12" s="44" t="s">
        <v>24</v>
      </c>
      <c r="D12" s="45">
        <v>1</v>
      </c>
      <c r="E12" s="31">
        <v>47000</v>
      </c>
      <c r="F12" s="31">
        <v>49350</v>
      </c>
      <c r="G12" s="31">
        <v>51700</v>
      </c>
      <c r="H12" s="56"/>
      <c r="I12" s="56"/>
      <c r="J12" s="56"/>
      <c r="K12" s="57"/>
      <c r="L12" s="59">
        <f t="shared" si="0"/>
        <v>49350</v>
      </c>
      <c r="M12" s="60">
        <f t="shared" si="1"/>
        <v>2350</v>
      </c>
      <c r="N12" s="60">
        <f t="shared" si="2"/>
        <v>4.7619047619047619</v>
      </c>
      <c r="O12" s="61">
        <f t="shared" si="3"/>
        <v>49350</v>
      </c>
      <c r="P12" s="62">
        <f t="shared" si="4"/>
        <v>49350</v>
      </c>
      <c r="Q12" s="61">
        <f t="shared" si="5"/>
        <v>49350</v>
      </c>
      <c r="R12" s="63">
        <f t="shared" si="6"/>
        <v>49350</v>
      </c>
    </row>
    <row r="13" spans="1:18" s="46" customFormat="1" ht="33" customHeight="1" x14ac:dyDescent="0.2">
      <c r="A13" s="42">
        <v>4</v>
      </c>
      <c r="B13" s="43" t="s">
        <v>54</v>
      </c>
      <c r="C13" s="44" t="s">
        <v>24</v>
      </c>
      <c r="D13" s="45">
        <v>1</v>
      </c>
      <c r="E13" s="31">
        <v>5040</v>
      </c>
      <c r="F13" s="31">
        <v>5292</v>
      </c>
      <c r="G13" s="31">
        <v>5544</v>
      </c>
      <c r="H13" s="56"/>
      <c r="I13" s="56"/>
      <c r="J13" s="56"/>
      <c r="K13" s="57"/>
      <c r="L13" s="59">
        <f t="shared" si="0"/>
        <v>5292</v>
      </c>
      <c r="M13" s="60">
        <f t="shared" si="1"/>
        <v>252</v>
      </c>
      <c r="N13" s="60">
        <f t="shared" si="2"/>
        <v>4.7619047619047619</v>
      </c>
      <c r="O13" s="61">
        <f t="shared" si="3"/>
        <v>5292</v>
      </c>
      <c r="P13" s="62">
        <f t="shared" si="4"/>
        <v>5292</v>
      </c>
      <c r="Q13" s="61">
        <f t="shared" si="5"/>
        <v>5292</v>
      </c>
      <c r="R13" s="63">
        <f t="shared" si="6"/>
        <v>5292</v>
      </c>
    </row>
    <row r="14" spans="1:18" s="46" customFormat="1" ht="33" customHeight="1" x14ac:dyDescent="0.2">
      <c r="A14" s="42">
        <v>5</v>
      </c>
      <c r="B14" s="43" t="s">
        <v>55</v>
      </c>
      <c r="C14" s="44" t="s">
        <v>24</v>
      </c>
      <c r="D14" s="45">
        <v>1</v>
      </c>
      <c r="E14" s="31">
        <v>55700</v>
      </c>
      <c r="F14" s="31">
        <v>58485</v>
      </c>
      <c r="G14" s="31">
        <v>61270</v>
      </c>
      <c r="H14" s="56"/>
      <c r="I14" s="56"/>
      <c r="J14" s="56"/>
      <c r="K14" s="57"/>
      <c r="L14" s="59">
        <f t="shared" si="0"/>
        <v>58485</v>
      </c>
      <c r="M14" s="60">
        <f t="shared" si="1"/>
        <v>2785</v>
      </c>
      <c r="N14" s="60">
        <f t="shared" si="2"/>
        <v>4.7619047619047619</v>
      </c>
      <c r="O14" s="61">
        <f t="shared" si="3"/>
        <v>58485</v>
      </c>
      <c r="P14" s="62">
        <f t="shared" si="4"/>
        <v>58485</v>
      </c>
      <c r="Q14" s="61">
        <f t="shared" si="5"/>
        <v>58485</v>
      </c>
      <c r="R14" s="63">
        <f t="shared" si="6"/>
        <v>58485</v>
      </c>
    </row>
    <row r="15" spans="1:18" s="46" customFormat="1" ht="37.5" customHeight="1" x14ac:dyDescent="0.2">
      <c r="A15" s="42">
        <v>6</v>
      </c>
      <c r="B15" s="43" t="s">
        <v>56</v>
      </c>
      <c r="C15" s="44" t="s">
        <v>24</v>
      </c>
      <c r="D15" s="45">
        <v>1</v>
      </c>
      <c r="E15" s="31">
        <v>39200</v>
      </c>
      <c r="F15" s="31">
        <v>41160</v>
      </c>
      <c r="G15" s="31">
        <v>43120</v>
      </c>
      <c r="H15" s="56"/>
      <c r="I15" s="56"/>
      <c r="J15" s="56"/>
      <c r="K15" s="57"/>
      <c r="L15" s="59">
        <f t="shared" si="0"/>
        <v>41160</v>
      </c>
      <c r="M15" s="60">
        <f t="shared" si="1"/>
        <v>1960</v>
      </c>
      <c r="N15" s="60">
        <f t="shared" si="2"/>
        <v>4.7619047619047619</v>
      </c>
      <c r="O15" s="61">
        <f t="shared" si="3"/>
        <v>41160</v>
      </c>
      <c r="P15" s="62">
        <f t="shared" si="4"/>
        <v>41160</v>
      </c>
      <c r="Q15" s="61">
        <f t="shared" si="5"/>
        <v>41160</v>
      </c>
      <c r="R15" s="63">
        <f t="shared" si="6"/>
        <v>41160</v>
      </c>
    </row>
    <row r="16" spans="1:18" s="46" customFormat="1" ht="37.5" customHeight="1" x14ac:dyDescent="0.2">
      <c r="A16" s="42">
        <v>7</v>
      </c>
      <c r="B16" s="43" t="s">
        <v>57</v>
      </c>
      <c r="C16" s="44" t="s">
        <v>24</v>
      </c>
      <c r="D16" s="45">
        <v>1</v>
      </c>
      <c r="E16" s="31">
        <v>7800</v>
      </c>
      <c r="F16" s="31">
        <v>8190</v>
      </c>
      <c r="G16" s="31">
        <v>8580</v>
      </c>
      <c r="H16" s="56"/>
      <c r="I16" s="56"/>
      <c r="J16" s="56"/>
      <c r="K16" s="57"/>
      <c r="L16" s="59">
        <f t="shared" si="0"/>
        <v>8190</v>
      </c>
      <c r="M16" s="60">
        <f t="shared" si="1"/>
        <v>390</v>
      </c>
      <c r="N16" s="60">
        <f t="shared" si="2"/>
        <v>4.7619047619047619</v>
      </c>
      <c r="O16" s="61">
        <f t="shared" si="3"/>
        <v>8190</v>
      </c>
      <c r="P16" s="62">
        <f t="shared" si="4"/>
        <v>8190</v>
      </c>
      <c r="Q16" s="61">
        <f t="shared" si="5"/>
        <v>8190</v>
      </c>
      <c r="R16" s="63">
        <f t="shared" si="6"/>
        <v>8190</v>
      </c>
    </row>
    <row r="17" spans="1:18" s="46" customFormat="1" ht="37.5" customHeight="1" x14ac:dyDescent="0.2">
      <c r="A17" s="42">
        <v>8</v>
      </c>
      <c r="B17" s="43" t="s">
        <v>58</v>
      </c>
      <c r="C17" s="44" t="s">
        <v>24</v>
      </c>
      <c r="D17" s="45">
        <v>1</v>
      </c>
      <c r="E17" s="31">
        <v>14220</v>
      </c>
      <c r="F17" s="31">
        <v>14931</v>
      </c>
      <c r="G17" s="31">
        <v>15642</v>
      </c>
      <c r="H17" s="56"/>
      <c r="I17" s="56"/>
      <c r="J17" s="56"/>
      <c r="K17" s="57"/>
      <c r="L17" s="59">
        <f t="shared" si="0"/>
        <v>14931</v>
      </c>
      <c r="M17" s="60">
        <f t="shared" si="1"/>
        <v>711</v>
      </c>
      <c r="N17" s="60">
        <f t="shared" si="2"/>
        <v>4.7619047619047619</v>
      </c>
      <c r="O17" s="61">
        <f t="shared" si="3"/>
        <v>14931</v>
      </c>
      <c r="P17" s="62">
        <f t="shared" si="4"/>
        <v>14931</v>
      </c>
      <c r="Q17" s="61">
        <f t="shared" si="5"/>
        <v>14931</v>
      </c>
      <c r="R17" s="63">
        <f t="shared" si="6"/>
        <v>14931</v>
      </c>
    </row>
    <row r="18" spans="1:18" s="46" customFormat="1" ht="37.5" customHeight="1" x14ac:dyDescent="0.2">
      <c r="A18" s="42">
        <v>9</v>
      </c>
      <c r="B18" s="78" t="s">
        <v>49</v>
      </c>
      <c r="C18" s="44" t="s">
        <v>24</v>
      </c>
      <c r="D18" s="45">
        <v>1</v>
      </c>
      <c r="E18" s="31">
        <v>10680</v>
      </c>
      <c r="F18" s="31">
        <v>11214</v>
      </c>
      <c r="G18" s="31">
        <v>11748</v>
      </c>
      <c r="H18" s="56"/>
      <c r="I18" s="56"/>
      <c r="J18" s="56"/>
      <c r="K18" s="57"/>
      <c r="L18" s="59">
        <f t="shared" si="0"/>
        <v>11214</v>
      </c>
      <c r="M18" s="60">
        <f t="shared" si="1"/>
        <v>534</v>
      </c>
      <c r="N18" s="60">
        <f t="shared" si="2"/>
        <v>4.7619047619047619</v>
      </c>
      <c r="O18" s="61">
        <f t="shared" si="3"/>
        <v>11214</v>
      </c>
      <c r="P18" s="62">
        <f t="shared" si="4"/>
        <v>11214</v>
      </c>
      <c r="Q18" s="61">
        <f t="shared" si="5"/>
        <v>11214</v>
      </c>
      <c r="R18" s="63">
        <f t="shared" si="6"/>
        <v>11214</v>
      </c>
    </row>
    <row r="19" spans="1:18" s="46" customFormat="1" ht="37.5" customHeight="1" x14ac:dyDescent="0.2">
      <c r="A19" s="42">
        <v>10</v>
      </c>
      <c r="B19" s="43" t="s">
        <v>47</v>
      </c>
      <c r="C19" s="44" t="s">
        <v>24</v>
      </c>
      <c r="D19" s="45">
        <v>1</v>
      </c>
      <c r="E19" s="31">
        <v>15100</v>
      </c>
      <c r="F19" s="31">
        <v>15855</v>
      </c>
      <c r="G19" s="31">
        <v>16610</v>
      </c>
      <c r="H19" s="56"/>
      <c r="I19" s="56"/>
      <c r="J19" s="56"/>
      <c r="K19" s="57"/>
      <c r="L19" s="59">
        <f t="shared" si="0"/>
        <v>15855</v>
      </c>
      <c r="M19" s="60">
        <f t="shared" si="1"/>
        <v>755</v>
      </c>
      <c r="N19" s="60">
        <f t="shared" si="2"/>
        <v>4.7619047619047619</v>
      </c>
      <c r="O19" s="61">
        <f t="shared" si="3"/>
        <v>15855</v>
      </c>
      <c r="P19" s="62">
        <f t="shared" si="4"/>
        <v>15855</v>
      </c>
      <c r="Q19" s="61">
        <f t="shared" si="5"/>
        <v>15855</v>
      </c>
      <c r="R19" s="63">
        <f t="shared" si="6"/>
        <v>15855</v>
      </c>
    </row>
    <row r="20" spans="1:18" s="46" customFormat="1" ht="37.5" customHeight="1" x14ac:dyDescent="0.2">
      <c r="A20" s="42">
        <v>11</v>
      </c>
      <c r="B20" s="43" t="s">
        <v>59</v>
      </c>
      <c r="C20" s="44" t="s">
        <v>24</v>
      </c>
      <c r="D20" s="45">
        <v>1</v>
      </c>
      <c r="E20" s="31">
        <v>10520</v>
      </c>
      <c r="F20" s="31">
        <v>11046</v>
      </c>
      <c r="G20" s="31">
        <v>11572</v>
      </c>
      <c r="H20" s="56"/>
      <c r="I20" s="56"/>
      <c r="J20" s="56"/>
      <c r="K20" s="57"/>
      <c r="L20" s="59">
        <f t="shared" si="0"/>
        <v>11046</v>
      </c>
      <c r="M20" s="60">
        <f t="shared" si="1"/>
        <v>526</v>
      </c>
      <c r="N20" s="60">
        <f t="shared" si="2"/>
        <v>4.7619047619047619</v>
      </c>
      <c r="O20" s="61">
        <f t="shared" si="3"/>
        <v>11046</v>
      </c>
      <c r="P20" s="62">
        <f t="shared" si="4"/>
        <v>11046</v>
      </c>
      <c r="Q20" s="61">
        <f t="shared" si="5"/>
        <v>11046</v>
      </c>
      <c r="R20" s="63">
        <f t="shared" si="6"/>
        <v>11046</v>
      </c>
    </row>
    <row r="21" spans="1:18" s="46" customFormat="1" ht="37.5" customHeight="1" x14ac:dyDescent="0.2">
      <c r="A21" s="42">
        <v>12</v>
      </c>
      <c r="B21" s="43" t="s">
        <v>60</v>
      </c>
      <c r="C21" s="44" t="s">
        <v>24</v>
      </c>
      <c r="D21" s="45">
        <v>1</v>
      </c>
      <c r="E21" s="31">
        <v>18400</v>
      </c>
      <c r="F21" s="31">
        <v>19320</v>
      </c>
      <c r="G21" s="31">
        <v>20240</v>
      </c>
      <c r="H21" s="56"/>
      <c r="I21" s="56"/>
      <c r="J21" s="56"/>
      <c r="K21" s="57"/>
      <c r="L21" s="59">
        <f t="shared" si="0"/>
        <v>19320</v>
      </c>
      <c r="M21" s="60">
        <f t="shared" si="1"/>
        <v>920</v>
      </c>
      <c r="N21" s="60">
        <f t="shared" si="2"/>
        <v>4.7619047619047619</v>
      </c>
      <c r="O21" s="61">
        <f t="shared" si="3"/>
        <v>19320</v>
      </c>
      <c r="P21" s="62">
        <f t="shared" si="4"/>
        <v>19320</v>
      </c>
      <c r="Q21" s="61">
        <f t="shared" si="5"/>
        <v>19320</v>
      </c>
      <c r="R21" s="63">
        <f t="shared" si="6"/>
        <v>19320</v>
      </c>
    </row>
    <row r="22" spans="1:18" s="46" customFormat="1" ht="37.5" customHeight="1" x14ac:dyDescent="0.2">
      <c r="A22" s="42">
        <v>13</v>
      </c>
      <c r="B22" s="43" t="s">
        <v>61</v>
      </c>
      <c r="C22" s="44" t="s">
        <v>24</v>
      </c>
      <c r="D22" s="45">
        <v>1</v>
      </c>
      <c r="E22" s="31">
        <v>10270</v>
      </c>
      <c r="F22" s="31">
        <v>10783.5</v>
      </c>
      <c r="G22" s="31">
        <v>11297</v>
      </c>
      <c r="H22" s="56"/>
      <c r="I22" s="56"/>
      <c r="J22" s="56"/>
      <c r="K22" s="57"/>
      <c r="L22" s="59">
        <f t="shared" si="0"/>
        <v>10783.5</v>
      </c>
      <c r="M22" s="60">
        <f t="shared" si="1"/>
        <v>513.5</v>
      </c>
      <c r="N22" s="60">
        <f t="shared" si="2"/>
        <v>4.7619047619047619</v>
      </c>
      <c r="O22" s="61">
        <f t="shared" si="3"/>
        <v>10783.5</v>
      </c>
      <c r="P22" s="62">
        <f t="shared" si="4"/>
        <v>10783.5</v>
      </c>
      <c r="Q22" s="61">
        <f t="shared" si="5"/>
        <v>10783.5</v>
      </c>
      <c r="R22" s="63">
        <f t="shared" si="6"/>
        <v>10783.5</v>
      </c>
    </row>
    <row r="23" spans="1:18" s="46" customFormat="1" ht="37.5" customHeight="1" x14ac:dyDescent="0.2">
      <c r="A23" s="42">
        <v>14</v>
      </c>
      <c r="B23" s="43" t="s">
        <v>62</v>
      </c>
      <c r="C23" s="44" t="s">
        <v>24</v>
      </c>
      <c r="D23" s="45">
        <v>1</v>
      </c>
      <c r="E23" s="31">
        <v>12700</v>
      </c>
      <c r="F23" s="31">
        <v>13335</v>
      </c>
      <c r="G23" s="31">
        <v>13970</v>
      </c>
      <c r="H23" s="56"/>
      <c r="I23" s="56"/>
      <c r="J23" s="56"/>
      <c r="K23" s="57"/>
      <c r="L23" s="59">
        <f t="shared" si="0"/>
        <v>13335</v>
      </c>
      <c r="M23" s="60">
        <f t="shared" si="1"/>
        <v>635</v>
      </c>
      <c r="N23" s="60">
        <f t="shared" si="2"/>
        <v>4.7619047619047619</v>
      </c>
      <c r="O23" s="61">
        <f t="shared" si="3"/>
        <v>13335</v>
      </c>
      <c r="P23" s="62">
        <f t="shared" si="4"/>
        <v>13335</v>
      </c>
      <c r="Q23" s="61">
        <f t="shared" si="5"/>
        <v>13335</v>
      </c>
      <c r="R23" s="63">
        <f t="shared" si="6"/>
        <v>13335</v>
      </c>
    </row>
    <row r="24" spans="1:18" s="46" customFormat="1" ht="37.5" customHeight="1" x14ac:dyDescent="0.2">
      <c r="A24" s="42">
        <v>15</v>
      </c>
      <c r="B24" s="43" t="s">
        <v>63</v>
      </c>
      <c r="C24" s="44" t="s">
        <v>24</v>
      </c>
      <c r="D24" s="45">
        <v>1</v>
      </c>
      <c r="E24" s="31">
        <v>24300</v>
      </c>
      <c r="F24" s="31">
        <v>25515</v>
      </c>
      <c r="G24" s="31">
        <v>26730</v>
      </c>
      <c r="H24" s="56"/>
      <c r="I24" s="56"/>
      <c r="J24" s="56"/>
      <c r="K24" s="57"/>
      <c r="L24" s="59">
        <f t="shared" si="0"/>
        <v>25515</v>
      </c>
      <c r="M24" s="60">
        <f t="shared" si="1"/>
        <v>1215</v>
      </c>
      <c r="N24" s="60">
        <f t="shared" si="2"/>
        <v>4.7619047619047619</v>
      </c>
      <c r="O24" s="61">
        <f t="shared" si="3"/>
        <v>25515</v>
      </c>
      <c r="P24" s="62">
        <f t="shared" si="4"/>
        <v>25515</v>
      </c>
      <c r="Q24" s="61">
        <f t="shared" si="5"/>
        <v>25515</v>
      </c>
      <c r="R24" s="63">
        <f t="shared" si="6"/>
        <v>25515</v>
      </c>
    </row>
    <row r="25" spans="1:18" s="46" customFormat="1" ht="33" customHeight="1" x14ac:dyDescent="0.2">
      <c r="A25" s="42">
        <v>16</v>
      </c>
      <c r="B25" s="75" t="s">
        <v>64</v>
      </c>
      <c r="C25" s="44" t="s">
        <v>24</v>
      </c>
      <c r="D25" s="45">
        <v>1</v>
      </c>
      <c r="E25" s="31">
        <v>30600</v>
      </c>
      <c r="F25" s="31">
        <v>32130</v>
      </c>
      <c r="G25" s="31">
        <v>33660</v>
      </c>
      <c r="H25" s="56"/>
      <c r="I25" s="56"/>
      <c r="J25" s="56"/>
      <c r="K25" s="57"/>
      <c r="L25" s="59">
        <f t="shared" ref="L25:L126" si="7">(E25+F25+G25)/3</f>
        <v>32130</v>
      </c>
      <c r="M25" s="60">
        <f t="shared" ref="M25" si="8">SQRT(((SUM((POWER(E25-L25,2)),(POWER(F25-L25,2)),(POWER(G25-L25,2)))/(COLUMNS(E25:G25)-1))))</f>
        <v>1530</v>
      </c>
      <c r="N25" s="60">
        <f t="shared" ref="N25" si="9">M25/L25*100</f>
        <v>4.7619047619047619</v>
      </c>
      <c r="O25" s="61">
        <f t="shared" ref="O25:O126" si="10">((D25/3)*(SUM(E25:G25)))</f>
        <v>32130</v>
      </c>
      <c r="P25" s="62">
        <f t="shared" ref="P25" si="11">O25/D25</f>
        <v>32130</v>
      </c>
      <c r="Q25" s="61">
        <f t="shared" ref="Q25" si="12">ROUNDDOWN(P25,2)</f>
        <v>32130</v>
      </c>
      <c r="R25" s="63">
        <f t="shared" ref="R25" si="13">Q25*D25</f>
        <v>32130</v>
      </c>
    </row>
    <row r="26" spans="1:18" s="46" customFormat="1" ht="33" customHeight="1" x14ac:dyDescent="0.2">
      <c r="A26" s="42">
        <v>17</v>
      </c>
      <c r="B26" s="43" t="s">
        <v>65</v>
      </c>
      <c r="C26" s="44" t="s">
        <v>24</v>
      </c>
      <c r="D26" s="45">
        <v>1</v>
      </c>
      <c r="E26" s="31">
        <v>6150</v>
      </c>
      <c r="F26" s="31">
        <v>6457.5</v>
      </c>
      <c r="G26" s="31">
        <v>6765</v>
      </c>
      <c r="H26" s="56"/>
      <c r="I26" s="56"/>
      <c r="J26" s="56"/>
      <c r="K26" s="57"/>
      <c r="L26" s="59">
        <f t="shared" si="7"/>
        <v>6457.5</v>
      </c>
      <c r="M26" s="60">
        <f t="shared" ref="M26:M30" si="14">SQRT(((SUM((POWER(E26-L26,2)),(POWER(F26-L26,2)),(POWER(G26-L26,2)))/(COLUMNS(E26:G26)-1))))</f>
        <v>307.5</v>
      </c>
      <c r="N26" s="80">
        <f t="shared" ref="N26:N30" si="15">M26/L26*100</f>
        <v>4.7619047619047619</v>
      </c>
      <c r="O26" s="61">
        <f t="shared" si="10"/>
        <v>6457.5</v>
      </c>
      <c r="P26" s="62">
        <f t="shared" ref="P26:P30" si="16">O26/D26</f>
        <v>6457.5</v>
      </c>
      <c r="Q26" s="61">
        <f t="shared" ref="Q26:Q30" si="17">ROUNDDOWN(P26,2)</f>
        <v>6457.5</v>
      </c>
      <c r="R26" s="63">
        <f t="shared" ref="R26:R30" si="18">Q26*D26</f>
        <v>6457.5</v>
      </c>
    </row>
    <row r="27" spans="1:18" s="46" customFormat="1" ht="33" customHeight="1" x14ac:dyDescent="0.2">
      <c r="A27" s="42">
        <v>18</v>
      </c>
      <c r="B27" s="43" t="s">
        <v>66</v>
      </c>
      <c r="C27" s="44" t="s">
        <v>24</v>
      </c>
      <c r="D27" s="45">
        <v>1</v>
      </c>
      <c r="E27" s="31">
        <v>23670</v>
      </c>
      <c r="F27" s="31">
        <v>32130</v>
      </c>
      <c r="G27" s="31">
        <v>33660</v>
      </c>
      <c r="H27" s="56"/>
      <c r="I27" s="56"/>
      <c r="J27" s="56"/>
      <c r="K27" s="57"/>
      <c r="L27" s="59">
        <f t="shared" si="7"/>
        <v>29820</v>
      </c>
      <c r="M27" s="60">
        <f t="shared" si="14"/>
        <v>5380.7155657960584</v>
      </c>
      <c r="N27" s="80">
        <f t="shared" si="15"/>
        <v>18.043982447337552</v>
      </c>
      <c r="O27" s="61">
        <f t="shared" si="10"/>
        <v>29820</v>
      </c>
      <c r="P27" s="62">
        <f t="shared" si="16"/>
        <v>29820</v>
      </c>
      <c r="Q27" s="61">
        <f t="shared" si="17"/>
        <v>29820</v>
      </c>
      <c r="R27" s="63">
        <f t="shared" si="18"/>
        <v>29820</v>
      </c>
    </row>
    <row r="28" spans="1:18" s="46" customFormat="1" ht="33" customHeight="1" x14ac:dyDescent="0.2">
      <c r="A28" s="42">
        <v>19</v>
      </c>
      <c r="B28" s="43" t="s">
        <v>67</v>
      </c>
      <c r="C28" s="44" t="s">
        <v>24</v>
      </c>
      <c r="D28" s="45">
        <v>1</v>
      </c>
      <c r="E28" s="31">
        <v>20300</v>
      </c>
      <c r="F28" s="31">
        <v>24853.5</v>
      </c>
      <c r="G28" s="31">
        <v>26037</v>
      </c>
      <c r="H28" s="56"/>
      <c r="I28" s="56"/>
      <c r="J28" s="56"/>
      <c r="K28" s="57"/>
      <c r="L28" s="59">
        <f t="shared" si="7"/>
        <v>23730.166666666668</v>
      </c>
      <c r="M28" s="60">
        <f t="shared" si="14"/>
        <v>3028.9768211944661</v>
      </c>
      <c r="N28" s="80">
        <f t="shared" si="15"/>
        <v>12.764245880536585</v>
      </c>
      <c r="O28" s="61">
        <f t="shared" si="10"/>
        <v>23730.166666666664</v>
      </c>
      <c r="P28" s="62">
        <f t="shared" si="16"/>
        <v>23730.166666666664</v>
      </c>
      <c r="Q28" s="61">
        <f t="shared" si="17"/>
        <v>23730.16</v>
      </c>
      <c r="R28" s="63">
        <f t="shared" si="18"/>
        <v>23730.16</v>
      </c>
    </row>
    <row r="29" spans="1:18" s="46" customFormat="1" ht="33" customHeight="1" x14ac:dyDescent="0.2">
      <c r="A29" s="42">
        <v>20</v>
      </c>
      <c r="B29" s="43" t="s">
        <v>68</v>
      </c>
      <c r="C29" s="44" t="s">
        <v>24</v>
      </c>
      <c r="D29" s="45">
        <v>1</v>
      </c>
      <c r="E29" s="31">
        <v>19500</v>
      </c>
      <c r="F29" s="31">
        <v>20475</v>
      </c>
      <c r="G29" s="31">
        <v>21450</v>
      </c>
      <c r="H29" s="56"/>
      <c r="I29" s="56"/>
      <c r="J29" s="56"/>
      <c r="K29" s="57"/>
      <c r="L29" s="59">
        <f t="shared" si="7"/>
        <v>20475</v>
      </c>
      <c r="M29" s="60">
        <f t="shared" si="14"/>
        <v>975</v>
      </c>
      <c r="N29" s="80">
        <f t="shared" si="15"/>
        <v>4.7619047619047619</v>
      </c>
      <c r="O29" s="61">
        <f t="shared" si="10"/>
        <v>20475</v>
      </c>
      <c r="P29" s="62">
        <f t="shared" si="16"/>
        <v>20475</v>
      </c>
      <c r="Q29" s="61">
        <f t="shared" si="17"/>
        <v>20475</v>
      </c>
      <c r="R29" s="63">
        <f t="shared" si="18"/>
        <v>20475</v>
      </c>
    </row>
    <row r="30" spans="1:18" s="46" customFormat="1" ht="37.5" customHeight="1" x14ac:dyDescent="0.2">
      <c r="A30" s="42">
        <v>21</v>
      </c>
      <c r="B30" s="43" t="s">
        <v>69</v>
      </c>
      <c r="C30" s="44" t="s">
        <v>24</v>
      </c>
      <c r="D30" s="45">
        <v>1</v>
      </c>
      <c r="E30" s="31">
        <v>13600</v>
      </c>
      <c r="F30" s="31">
        <v>14280</v>
      </c>
      <c r="G30" s="31">
        <v>14960</v>
      </c>
      <c r="H30" s="56"/>
      <c r="I30" s="56"/>
      <c r="J30" s="56"/>
      <c r="K30" s="57"/>
      <c r="L30" s="59">
        <f t="shared" si="7"/>
        <v>14280</v>
      </c>
      <c r="M30" s="60">
        <f t="shared" si="14"/>
        <v>680</v>
      </c>
      <c r="N30" s="60">
        <f t="shared" si="15"/>
        <v>4.7619047619047619</v>
      </c>
      <c r="O30" s="61">
        <f t="shared" si="10"/>
        <v>14280</v>
      </c>
      <c r="P30" s="62">
        <f t="shared" si="16"/>
        <v>14280</v>
      </c>
      <c r="Q30" s="61">
        <f t="shared" si="17"/>
        <v>14280</v>
      </c>
      <c r="R30" s="63">
        <f t="shared" si="18"/>
        <v>14280</v>
      </c>
    </row>
    <row r="31" spans="1:18" s="46" customFormat="1" ht="37.5" customHeight="1" x14ac:dyDescent="0.2">
      <c r="A31" s="42">
        <v>22</v>
      </c>
      <c r="B31" s="43" t="s">
        <v>70</v>
      </c>
      <c r="C31" s="44" t="s">
        <v>24</v>
      </c>
      <c r="D31" s="45">
        <v>1</v>
      </c>
      <c r="E31" s="31">
        <v>10010</v>
      </c>
      <c r="F31" s="31">
        <v>10510.5</v>
      </c>
      <c r="G31" s="31">
        <v>11011</v>
      </c>
      <c r="H31" s="56"/>
      <c r="I31" s="56"/>
      <c r="J31" s="56"/>
      <c r="K31" s="57"/>
      <c r="L31" s="59">
        <f t="shared" si="7"/>
        <v>10510.5</v>
      </c>
      <c r="M31" s="60">
        <f t="shared" ref="M31:M39" si="19">SQRT(((SUM((POWER(E31-L31,2)),(POWER(F31-L31,2)),(POWER(G31-L31,2)))/(COLUMNS(E31:G31)-1))))</f>
        <v>500.5</v>
      </c>
      <c r="N31" s="60">
        <f t="shared" ref="N31:N39" si="20">M31/L31*100</f>
        <v>4.7619047619047619</v>
      </c>
      <c r="O31" s="61">
        <f t="shared" si="10"/>
        <v>10510.5</v>
      </c>
      <c r="P31" s="62">
        <f t="shared" ref="P31:P39" si="21">O31/D31</f>
        <v>10510.5</v>
      </c>
      <c r="Q31" s="61">
        <f t="shared" ref="Q31:Q39" si="22">ROUNDDOWN(P31,2)</f>
        <v>10510.5</v>
      </c>
      <c r="R31" s="63">
        <f t="shared" ref="R31:R39" si="23">Q31*D31</f>
        <v>10510.5</v>
      </c>
    </row>
    <row r="32" spans="1:18" s="46" customFormat="1" ht="37.5" customHeight="1" x14ac:dyDescent="0.2">
      <c r="A32" s="42">
        <v>23</v>
      </c>
      <c r="B32" s="43" t="s">
        <v>158</v>
      </c>
      <c r="C32" s="44" t="s">
        <v>24</v>
      </c>
      <c r="D32" s="45">
        <v>1</v>
      </c>
      <c r="E32" s="31">
        <v>12310</v>
      </c>
      <c r="F32" s="31">
        <v>12925.5</v>
      </c>
      <c r="G32" s="31">
        <v>13541</v>
      </c>
      <c r="H32" s="56"/>
      <c r="I32" s="56"/>
      <c r="J32" s="56"/>
      <c r="K32" s="57"/>
      <c r="L32" s="59">
        <f t="shared" ref="L32" si="24">(E32+F32+G32)/3</f>
        <v>12925.5</v>
      </c>
      <c r="M32" s="60">
        <f t="shared" ref="M32" si="25">SQRT(((SUM((POWER(E32-L32,2)),(POWER(F32-L32,2)),(POWER(G32-L32,2)))/(COLUMNS(E32:G32)-1))))</f>
        <v>615.5</v>
      </c>
      <c r="N32" s="60">
        <f t="shared" ref="N32" si="26">M32/L32*100</f>
        <v>4.7619047619047619</v>
      </c>
      <c r="O32" s="61">
        <f t="shared" ref="O32" si="27">((D32/3)*(SUM(E32:G32)))</f>
        <v>12925.5</v>
      </c>
      <c r="P32" s="62">
        <f t="shared" ref="P32" si="28">O32/D32</f>
        <v>12925.5</v>
      </c>
      <c r="Q32" s="61">
        <f t="shared" ref="Q32" si="29">ROUNDDOWN(P32,2)</f>
        <v>12925.5</v>
      </c>
      <c r="R32" s="63">
        <f t="shared" ref="R32" si="30">Q32*D32</f>
        <v>12925.5</v>
      </c>
    </row>
    <row r="33" spans="1:30" s="46" customFormat="1" ht="37.5" customHeight="1" x14ac:dyDescent="0.2">
      <c r="A33" s="42">
        <v>24</v>
      </c>
      <c r="B33" s="78" t="s">
        <v>71</v>
      </c>
      <c r="C33" s="44" t="s">
        <v>24</v>
      </c>
      <c r="D33" s="45">
        <v>1</v>
      </c>
      <c r="E33" s="31">
        <v>4900</v>
      </c>
      <c r="F33" s="31">
        <v>5145</v>
      </c>
      <c r="G33" s="31">
        <v>5390</v>
      </c>
      <c r="H33" s="56"/>
      <c r="I33" s="56"/>
      <c r="J33" s="56"/>
      <c r="K33" s="57"/>
      <c r="L33" s="59">
        <f t="shared" ref="L33" si="31">(E33+F33+G33)/3</f>
        <v>5145</v>
      </c>
      <c r="M33" s="60">
        <f t="shared" ref="M33" si="32">SQRT(((SUM((POWER(E33-L33,2)),(POWER(F33-L33,2)),(POWER(G33-L33,2)))/(COLUMNS(E33:G33)-1))))</f>
        <v>245</v>
      </c>
      <c r="N33" s="60">
        <f t="shared" ref="N33" si="33">M33/L33*100</f>
        <v>4.7619047619047619</v>
      </c>
      <c r="O33" s="61">
        <f t="shared" ref="O33" si="34">((D33/3)*(SUM(E33:G33)))</f>
        <v>5145</v>
      </c>
      <c r="P33" s="62">
        <f t="shared" ref="P33" si="35">O33/D33</f>
        <v>5145</v>
      </c>
      <c r="Q33" s="61">
        <f t="shared" ref="Q33" si="36">ROUNDDOWN(P33,2)</f>
        <v>5145</v>
      </c>
      <c r="R33" s="63">
        <f t="shared" ref="R33" si="37">Q33*D33</f>
        <v>5145</v>
      </c>
    </row>
    <row r="34" spans="1:30" s="46" customFormat="1" ht="37.5" customHeight="1" x14ac:dyDescent="0.2">
      <c r="A34" s="42">
        <v>25</v>
      </c>
      <c r="B34" s="43" t="s">
        <v>72</v>
      </c>
      <c r="C34" s="44" t="s">
        <v>24</v>
      </c>
      <c r="D34" s="45">
        <v>1</v>
      </c>
      <c r="E34" s="31">
        <v>36500</v>
      </c>
      <c r="F34" s="31">
        <v>38325</v>
      </c>
      <c r="G34" s="31">
        <v>40150</v>
      </c>
      <c r="H34" s="56"/>
      <c r="I34" s="56"/>
      <c r="J34" s="56"/>
      <c r="K34" s="57"/>
      <c r="L34" s="59">
        <f t="shared" ref="L34" si="38">(E34+F34+G34)/3</f>
        <v>38325</v>
      </c>
      <c r="M34" s="60">
        <f t="shared" ref="M34" si="39">SQRT(((SUM((POWER(E34-L34,2)),(POWER(F34-L34,2)),(POWER(G34-L34,2)))/(COLUMNS(E34:G34)-1))))</f>
        <v>1825</v>
      </c>
      <c r="N34" s="60">
        <f t="shared" ref="N34" si="40">M34/L34*100</f>
        <v>4.7619047619047619</v>
      </c>
      <c r="O34" s="61">
        <f t="shared" ref="O34" si="41">((D34/3)*(SUM(E34:G34)))</f>
        <v>38325</v>
      </c>
      <c r="P34" s="62">
        <f t="shared" ref="P34" si="42">O34/D34</f>
        <v>38325</v>
      </c>
      <c r="Q34" s="61">
        <f t="shared" ref="Q34" si="43">ROUNDDOWN(P34,2)</f>
        <v>38325</v>
      </c>
      <c r="R34" s="63">
        <f t="shared" ref="R34" si="44">Q34*D34</f>
        <v>38325</v>
      </c>
    </row>
    <row r="35" spans="1:30" s="46" customFormat="1" ht="37.5" customHeight="1" x14ac:dyDescent="0.2">
      <c r="A35" s="42">
        <v>26</v>
      </c>
      <c r="B35" s="43" t="s">
        <v>73</v>
      </c>
      <c r="C35" s="44" t="s">
        <v>24</v>
      </c>
      <c r="D35" s="45">
        <v>1</v>
      </c>
      <c r="E35" s="31">
        <v>13500</v>
      </c>
      <c r="F35" s="31">
        <v>14175</v>
      </c>
      <c r="G35" s="31">
        <v>14850</v>
      </c>
      <c r="H35" s="56"/>
      <c r="I35" s="56"/>
      <c r="J35" s="56"/>
      <c r="K35" s="57"/>
      <c r="L35" s="59">
        <f t="shared" ref="L35" si="45">(E35+F35+G35)/3</f>
        <v>14175</v>
      </c>
      <c r="M35" s="60">
        <f t="shared" ref="M35" si="46">SQRT(((SUM((POWER(E35-L35,2)),(POWER(F35-L35,2)),(POWER(G35-L35,2)))/(COLUMNS(E35:G35)-1))))</f>
        <v>675</v>
      </c>
      <c r="N35" s="60">
        <f t="shared" ref="N35" si="47">M35/L35*100</f>
        <v>4.7619047619047619</v>
      </c>
      <c r="O35" s="61">
        <f t="shared" ref="O35" si="48">((D35/3)*(SUM(E35:G35)))</f>
        <v>14175</v>
      </c>
      <c r="P35" s="62">
        <f t="shared" ref="P35" si="49">O35/D35</f>
        <v>14175</v>
      </c>
      <c r="Q35" s="61">
        <f t="shared" ref="Q35" si="50">ROUNDDOWN(P35,2)</f>
        <v>14175</v>
      </c>
      <c r="R35" s="63">
        <f t="shared" ref="R35" si="51">Q35*D35</f>
        <v>14175</v>
      </c>
    </row>
    <row r="36" spans="1:30" s="46" customFormat="1" ht="37.5" customHeight="1" x14ac:dyDescent="0.2">
      <c r="A36" s="42">
        <v>27</v>
      </c>
      <c r="B36" s="43" t="s">
        <v>74</v>
      </c>
      <c r="C36" s="44" t="s">
        <v>24</v>
      </c>
      <c r="D36" s="45">
        <v>2</v>
      </c>
      <c r="E36" s="31">
        <v>4150</v>
      </c>
      <c r="F36" s="31">
        <v>4357.5</v>
      </c>
      <c r="G36" s="31">
        <v>4565</v>
      </c>
      <c r="H36" s="56"/>
      <c r="I36" s="56"/>
      <c r="J36" s="56"/>
      <c r="K36" s="57"/>
      <c r="L36" s="59">
        <f t="shared" ref="L36" si="52">(E36+F36+G36)/3</f>
        <v>4357.5</v>
      </c>
      <c r="M36" s="60">
        <f t="shared" ref="M36" si="53">SQRT(((SUM((POWER(E36-L36,2)),(POWER(F36-L36,2)),(POWER(G36-L36,2)))/(COLUMNS(E36:G36)-1))))</f>
        <v>207.5</v>
      </c>
      <c r="N36" s="60">
        <f t="shared" ref="N36" si="54">M36/L36*100</f>
        <v>4.7619047619047619</v>
      </c>
      <c r="O36" s="61">
        <f t="shared" ref="O36" si="55">((D36/3)*(SUM(E36:G36)))</f>
        <v>8715</v>
      </c>
      <c r="P36" s="62">
        <f t="shared" ref="P36" si="56">O36/D36</f>
        <v>4357.5</v>
      </c>
      <c r="Q36" s="61">
        <f t="shared" ref="Q36" si="57">ROUNDDOWN(P36,2)</f>
        <v>4357.5</v>
      </c>
      <c r="R36" s="63">
        <f t="shared" ref="R36" si="58">Q36*D36</f>
        <v>8715</v>
      </c>
    </row>
    <row r="37" spans="1:30" s="46" customFormat="1" ht="37.5" customHeight="1" x14ac:dyDescent="0.2">
      <c r="A37" s="42">
        <v>28</v>
      </c>
      <c r="B37" s="43" t="s">
        <v>96</v>
      </c>
      <c r="C37" s="44" t="s">
        <v>24</v>
      </c>
      <c r="D37" s="45">
        <v>4</v>
      </c>
      <c r="E37" s="31">
        <v>3000</v>
      </c>
      <c r="F37" s="31">
        <v>3150</v>
      </c>
      <c r="G37" s="31">
        <v>3300</v>
      </c>
      <c r="H37" s="56"/>
      <c r="I37" s="56"/>
      <c r="J37" s="56"/>
      <c r="K37" s="57"/>
      <c r="L37" s="59">
        <f t="shared" ref="L37" si="59">(E37+F37+G37)/3</f>
        <v>3150</v>
      </c>
      <c r="M37" s="60">
        <f t="shared" ref="M37" si="60">SQRT(((SUM((POWER(E37-L37,2)),(POWER(F37-L37,2)),(POWER(G37-L37,2)))/(COLUMNS(E37:G37)-1))))</f>
        <v>150</v>
      </c>
      <c r="N37" s="60">
        <f t="shared" ref="N37" si="61">M37/L37*100</f>
        <v>4.7619047619047619</v>
      </c>
      <c r="O37" s="61">
        <f t="shared" ref="O37" si="62">((D37/3)*(SUM(E37:G37)))</f>
        <v>12600</v>
      </c>
      <c r="P37" s="62">
        <f t="shared" ref="P37" si="63">O37/D37</f>
        <v>3150</v>
      </c>
      <c r="Q37" s="61">
        <f t="shared" ref="Q37" si="64">ROUNDDOWN(P37,2)</f>
        <v>3150</v>
      </c>
      <c r="R37" s="63">
        <f t="shared" ref="R37" si="65">Q37*D37</f>
        <v>12600</v>
      </c>
    </row>
    <row r="38" spans="1:30" s="46" customFormat="1" ht="37.5" customHeight="1" x14ac:dyDescent="0.2">
      <c r="A38" s="42">
        <v>29</v>
      </c>
      <c r="B38" s="43" t="s">
        <v>97</v>
      </c>
      <c r="C38" s="44" t="s">
        <v>24</v>
      </c>
      <c r="D38" s="45">
        <v>4</v>
      </c>
      <c r="E38" s="31">
        <v>2400</v>
      </c>
      <c r="F38" s="31">
        <v>2520</v>
      </c>
      <c r="G38" s="31">
        <v>2640</v>
      </c>
      <c r="H38" s="56"/>
      <c r="I38" s="56"/>
      <c r="J38" s="56"/>
      <c r="K38" s="57"/>
      <c r="L38" s="59">
        <f t="shared" ref="L38" si="66">(E38+F38+G38)/3</f>
        <v>2520</v>
      </c>
      <c r="M38" s="60">
        <f t="shared" ref="M38" si="67">SQRT(((SUM((POWER(E38-L38,2)),(POWER(F38-L38,2)),(POWER(G38-L38,2)))/(COLUMNS(E38:G38)-1))))</f>
        <v>120</v>
      </c>
      <c r="N38" s="60">
        <f t="shared" ref="N38" si="68">M38/L38*100</f>
        <v>4.7619047619047619</v>
      </c>
      <c r="O38" s="61">
        <f t="shared" ref="O38" si="69">((D38/3)*(SUM(E38:G38)))</f>
        <v>10080</v>
      </c>
      <c r="P38" s="62">
        <f t="shared" ref="P38" si="70">O38/D38</f>
        <v>2520</v>
      </c>
      <c r="Q38" s="61">
        <f t="shared" ref="Q38" si="71">ROUNDDOWN(P38,2)</f>
        <v>2520</v>
      </c>
      <c r="R38" s="63">
        <f t="shared" ref="R38" si="72">Q38*D38</f>
        <v>10080</v>
      </c>
    </row>
    <row r="39" spans="1:30" s="46" customFormat="1" ht="37.5" customHeight="1" x14ac:dyDescent="0.2">
      <c r="A39" s="42">
        <v>30</v>
      </c>
      <c r="B39" s="43" t="s">
        <v>75</v>
      </c>
      <c r="C39" s="44" t="s">
        <v>24</v>
      </c>
      <c r="D39" s="45">
        <v>10</v>
      </c>
      <c r="E39" s="31">
        <v>760</v>
      </c>
      <c r="F39" s="31">
        <v>798</v>
      </c>
      <c r="G39" s="31">
        <v>836</v>
      </c>
      <c r="H39" s="56"/>
      <c r="I39" s="56"/>
      <c r="J39" s="56"/>
      <c r="K39" s="57"/>
      <c r="L39" s="59">
        <f t="shared" si="7"/>
        <v>798</v>
      </c>
      <c r="M39" s="60">
        <f t="shared" si="19"/>
        <v>38</v>
      </c>
      <c r="N39" s="60">
        <f t="shared" si="20"/>
        <v>4.7619047619047619</v>
      </c>
      <c r="O39" s="61">
        <f t="shared" si="10"/>
        <v>7980</v>
      </c>
      <c r="P39" s="62">
        <f t="shared" si="21"/>
        <v>798</v>
      </c>
      <c r="Q39" s="61">
        <f t="shared" si="22"/>
        <v>798</v>
      </c>
      <c r="R39" s="63">
        <f t="shared" si="23"/>
        <v>7980</v>
      </c>
    </row>
    <row r="40" spans="1:30" s="46" customFormat="1" ht="49.5" customHeight="1" x14ac:dyDescent="0.2">
      <c r="A40" s="42"/>
      <c r="B40" s="76" t="s">
        <v>51</v>
      </c>
      <c r="C40" s="44"/>
      <c r="D40" s="45"/>
      <c r="E40" s="58"/>
      <c r="F40" s="31"/>
      <c r="G40" s="31"/>
      <c r="H40" s="56"/>
      <c r="I40" s="56"/>
      <c r="J40" s="56"/>
      <c r="K40" s="57"/>
      <c r="L40" s="59"/>
      <c r="M40" s="60"/>
      <c r="N40" s="60"/>
      <c r="O40" s="61"/>
      <c r="P40" s="62"/>
      <c r="Q40" s="61"/>
      <c r="R40" s="63"/>
      <c r="AD40" s="71"/>
    </row>
    <row r="41" spans="1:30" s="46" customFormat="1" ht="49.5" customHeight="1" x14ac:dyDescent="0.2">
      <c r="A41" s="42">
        <v>1</v>
      </c>
      <c r="B41" s="78" t="s">
        <v>45</v>
      </c>
      <c r="C41" s="44" t="s">
        <v>24</v>
      </c>
      <c r="D41" s="45">
        <v>2</v>
      </c>
      <c r="E41" s="31">
        <v>3000</v>
      </c>
      <c r="F41" s="31">
        <v>3150</v>
      </c>
      <c r="G41" s="31">
        <v>3300</v>
      </c>
      <c r="H41" s="56"/>
      <c r="I41" s="56"/>
      <c r="J41" s="56"/>
      <c r="K41" s="57"/>
      <c r="L41" s="59">
        <f t="shared" ref="L41:L97" si="73">(E41+F41+G41)/3</f>
        <v>3150</v>
      </c>
      <c r="M41" s="60">
        <f t="shared" ref="M41:M97" si="74">SQRT(((SUM((POWER(E41-L41,2)),(POWER(F41-L41,2)),(POWER(G41-L41,2)))/(COLUMNS(E41:G41)-1))))</f>
        <v>150</v>
      </c>
      <c r="N41" s="60">
        <f t="shared" ref="N41:N97" si="75">M41/L41*100</f>
        <v>4.7619047619047619</v>
      </c>
      <c r="O41" s="61">
        <f t="shared" ref="O41:O97" si="76">((D41/3)*(SUM(E41:G41)))</f>
        <v>6300</v>
      </c>
      <c r="P41" s="62">
        <f t="shared" ref="P41:P97" si="77">O41/D41</f>
        <v>3150</v>
      </c>
      <c r="Q41" s="61">
        <f t="shared" ref="Q41:Q97" si="78">ROUNDDOWN(P41,2)</f>
        <v>3150</v>
      </c>
      <c r="R41" s="63">
        <f t="shared" ref="R41:R97" si="79">Q41*D41</f>
        <v>6300</v>
      </c>
      <c r="AD41" s="71"/>
    </row>
    <row r="42" spans="1:30" s="46" customFormat="1" ht="49.5" customHeight="1" x14ac:dyDescent="0.2">
      <c r="A42" s="42">
        <v>2</v>
      </c>
      <c r="B42" s="78" t="s">
        <v>46</v>
      </c>
      <c r="C42" s="44" t="s">
        <v>24</v>
      </c>
      <c r="D42" s="45">
        <v>2</v>
      </c>
      <c r="E42" s="31">
        <v>5100</v>
      </c>
      <c r="F42" s="31">
        <v>5355</v>
      </c>
      <c r="G42" s="31">
        <v>5610</v>
      </c>
      <c r="H42" s="56"/>
      <c r="I42" s="56"/>
      <c r="J42" s="56"/>
      <c r="K42" s="57"/>
      <c r="L42" s="59">
        <f t="shared" si="73"/>
        <v>5355</v>
      </c>
      <c r="M42" s="60">
        <f t="shared" si="74"/>
        <v>255</v>
      </c>
      <c r="N42" s="60">
        <f t="shared" si="75"/>
        <v>4.7619047619047619</v>
      </c>
      <c r="O42" s="61">
        <f t="shared" si="76"/>
        <v>10710</v>
      </c>
      <c r="P42" s="62">
        <f t="shared" si="77"/>
        <v>5355</v>
      </c>
      <c r="Q42" s="61">
        <f t="shared" si="78"/>
        <v>5355</v>
      </c>
      <c r="R42" s="63">
        <f t="shared" si="79"/>
        <v>10710</v>
      </c>
      <c r="AD42" s="71"/>
    </row>
    <row r="43" spans="1:30" s="46" customFormat="1" ht="49.5" customHeight="1" x14ac:dyDescent="0.2">
      <c r="A43" s="42">
        <v>3</v>
      </c>
      <c r="B43" s="78" t="s">
        <v>76</v>
      </c>
      <c r="C43" s="44" t="s">
        <v>24</v>
      </c>
      <c r="D43" s="45">
        <v>1</v>
      </c>
      <c r="E43" s="31">
        <v>7290</v>
      </c>
      <c r="F43" s="31">
        <v>7654.5</v>
      </c>
      <c r="G43" s="31">
        <v>8019</v>
      </c>
      <c r="H43" s="56"/>
      <c r="I43" s="56"/>
      <c r="J43" s="56"/>
      <c r="K43" s="57"/>
      <c r="L43" s="59">
        <f t="shared" si="73"/>
        <v>7654.5</v>
      </c>
      <c r="M43" s="60">
        <f t="shared" si="74"/>
        <v>364.5</v>
      </c>
      <c r="N43" s="60">
        <f t="shared" si="75"/>
        <v>4.7619047619047619</v>
      </c>
      <c r="O43" s="61">
        <f t="shared" si="76"/>
        <v>7654.5</v>
      </c>
      <c r="P43" s="62">
        <f t="shared" si="77"/>
        <v>7654.5</v>
      </c>
      <c r="Q43" s="61">
        <f t="shared" si="78"/>
        <v>7654.5</v>
      </c>
      <c r="R43" s="63">
        <f t="shared" si="79"/>
        <v>7654.5</v>
      </c>
      <c r="AD43" s="71"/>
    </row>
    <row r="44" spans="1:30" s="46" customFormat="1" ht="33" customHeight="1" x14ac:dyDescent="0.2">
      <c r="A44" s="42">
        <v>4</v>
      </c>
      <c r="B44" s="78" t="s">
        <v>77</v>
      </c>
      <c r="C44" s="44" t="s">
        <v>24</v>
      </c>
      <c r="D44" s="45">
        <v>1</v>
      </c>
      <c r="E44" s="31">
        <v>3500</v>
      </c>
      <c r="F44" s="31">
        <v>3675</v>
      </c>
      <c r="G44" s="31">
        <v>3850</v>
      </c>
      <c r="H44" s="56"/>
      <c r="I44" s="56"/>
      <c r="J44" s="56"/>
      <c r="K44" s="57"/>
      <c r="L44" s="59">
        <f t="shared" si="73"/>
        <v>3675</v>
      </c>
      <c r="M44" s="60">
        <f t="shared" si="74"/>
        <v>175</v>
      </c>
      <c r="N44" s="60">
        <f t="shared" si="75"/>
        <v>4.7619047619047619</v>
      </c>
      <c r="O44" s="61">
        <f t="shared" si="76"/>
        <v>3675</v>
      </c>
      <c r="P44" s="62">
        <f t="shared" si="77"/>
        <v>3675</v>
      </c>
      <c r="Q44" s="61">
        <f t="shared" si="78"/>
        <v>3675</v>
      </c>
      <c r="R44" s="63">
        <f t="shared" si="79"/>
        <v>3675</v>
      </c>
    </row>
    <row r="45" spans="1:30" s="46" customFormat="1" ht="33" customHeight="1" x14ac:dyDescent="0.2">
      <c r="A45" s="42">
        <v>5</v>
      </c>
      <c r="B45" s="78" t="s">
        <v>48</v>
      </c>
      <c r="C45" s="44" t="s">
        <v>24</v>
      </c>
      <c r="D45" s="45">
        <v>1</v>
      </c>
      <c r="E45" s="31">
        <v>37700</v>
      </c>
      <c r="F45" s="31">
        <v>39585</v>
      </c>
      <c r="G45" s="31">
        <v>41470</v>
      </c>
      <c r="H45" s="56"/>
      <c r="I45" s="56"/>
      <c r="J45" s="56"/>
      <c r="K45" s="57"/>
      <c r="L45" s="59">
        <f t="shared" si="73"/>
        <v>39585</v>
      </c>
      <c r="M45" s="60">
        <f t="shared" si="74"/>
        <v>1885</v>
      </c>
      <c r="N45" s="60">
        <f t="shared" si="75"/>
        <v>4.7619047619047619</v>
      </c>
      <c r="O45" s="61">
        <f t="shared" si="76"/>
        <v>39585</v>
      </c>
      <c r="P45" s="62">
        <f t="shared" si="77"/>
        <v>39585</v>
      </c>
      <c r="Q45" s="61">
        <f t="shared" si="78"/>
        <v>39585</v>
      </c>
      <c r="R45" s="63">
        <f t="shared" si="79"/>
        <v>39585</v>
      </c>
    </row>
    <row r="46" spans="1:30" s="46" customFormat="1" ht="33" customHeight="1" x14ac:dyDescent="0.2">
      <c r="A46" s="42">
        <v>6</v>
      </c>
      <c r="B46" s="78" t="s">
        <v>56</v>
      </c>
      <c r="C46" s="44" t="s">
        <v>24</v>
      </c>
      <c r="D46" s="45">
        <v>1</v>
      </c>
      <c r="E46" s="31">
        <v>20490</v>
      </c>
      <c r="F46" s="31">
        <v>21514.5</v>
      </c>
      <c r="G46" s="31">
        <v>22539</v>
      </c>
      <c r="H46" s="56"/>
      <c r="I46" s="56"/>
      <c r="J46" s="56"/>
      <c r="K46" s="57"/>
      <c r="L46" s="59">
        <f t="shared" si="73"/>
        <v>21514.5</v>
      </c>
      <c r="M46" s="60">
        <f t="shared" si="74"/>
        <v>1024.5</v>
      </c>
      <c r="N46" s="60">
        <f t="shared" si="75"/>
        <v>4.7619047619047619</v>
      </c>
      <c r="O46" s="61">
        <f t="shared" si="76"/>
        <v>21514.5</v>
      </c>
      <c r="P46" s="62">
        <f t="shared" si="77"/>
        <v>21514.5</v>
      </c>
      <c r="Q46" s="61">
        <f t="shared" si="78"/>
        <v>21514.5</v>
      </c>
      <c r="R46" s="63">
        <f t="shared" si="79"/>
        <v>21514.5</v>
      </c>
    </row>
    <row r="47" spans="1:30" s="46" customFormat="1" ht="33" customHeight="1" x14ac:dyDescent="0.2">
      <c r="A47" s="42">
        <v>7</v>
      </c>
      <c r="B47" s="78" t="s">
        <v>78</v>
      </c>
      <c r="C47" s="44" t="s">
        <v>24</v>
      </c>
      <c r="D47" s="45">
        <v>1</v>
      </c>
      <c r="E47" s="31">
        <v>4890</v>
      </c>
      <c r="F47" s="31">
        <v>5134.5</v>
      </c>
      <c r="G47" s="31">
        <v>5379</v>
      </c>
      <c r="H47" s="56"/>
      <c r="I47" s="56"/>
      <c r="J47" s="56"/>
      <c r="K47" s="57"/>
      <c r="L47" s="59">
        <f t="shared" si="73"/>
        <v>5134.5</v>
      </c>
      <c r="M47" s="60">
        <f t="shared" si="74"/>
        <v>244.5</v>
      </c>
      <c r="N47" s="60">
        <f t="shared" si="75"/>
        <v>4.7619047619047619</v>
      </c>
      <c r="O47" s="61">
        <f t="shared" si="76"/>
        <v>5134.5</v>
      </c>
      <c r="P47" s="62">
        <f t="shared" si="77"/>
        <v>5134.5</v>
      </c>
      <c r="Q47" s="61">
        <f t="shared" si="78"/>
        <v>5134.5</v>
      </c>
      <c r="R47" s="63">
        <f t="shared" si="79"/>
        <v>5134.5</v>
      </c>
    </row>
    <row r="48" spans="1:30" s="46" customFormat="1" ht="33" customHeight="1" x14ac:dyDescent="0.2">
      <c r="A48" s="42">
        <v>8</v>
      </c>
      <c r="B48" s="78" t="s">
        <v>58</v>
      </c>
      <c r="C48" s="44" t="s">
        <v>24</v>
      </c>
      <c r="D48" s="45">
        <v>1</v>
      </c>
      <c r="E48" s="31">
        <v>12490</v>
      </c>
      <c r="F48" s="31">
        <v>13114.5</v>
      </c>
      <c r="G48" s="31">
        <v>13739</v>
      </c>
      <c r="H48" s="56"/>
      <c r="I48" s="56"/>
      <c r="J48" s="56"/>
      <c r="K48" s="57"/>
      <c r="L48" s="59">
        <f t="shared" si="73"/>
        <v>13114.5</v>
      </c>
      <c r="M48" s="60">
        <f t="shared" si="74"/>
        <v>624.5</v>
      </c>
      <c r="N48" s="60">
        <f t="shared" si="75"/>
        <v>4.7619047619047619</v>
      </c>
      <c r="O48" s="61">
        <f t="shared" si="76"/>
        <v>13114.5</v>
      </c>
      <c r="P48" s="62">
        <f t="shared" si="77"/>
        <v>13114.5</v>
      </c>
      <c r="Q48" s="61">
        <f t="shared" si="78"/>
        <v>13114.5</v>
      </c>
      <c r="R48" s="63">
        <f t="shared" si="79"/>
        <v>13114.5</v>
      </c>
    </row>
    <row r="49" spans="1:30" s="46" customFormat="1" ht="33" customHeight="1" x14ac:dyDescent="0.2">
      <c r="A49" s="42">
        <v>9</v>
      </c>
      <c r="B49" s="78" t="s">
        <v>49</v>
      </c>
      <c r="C49" s="44" t="s">
        <v>24</v>
      </c>
      <c r="D49" s="45">
        <v>1</v>
      </c>
      <c r="E49" s="31">
        <v>5900</v>
      </c>
      <c r="F49" s="31">
        <v>6195</v>
      </c>
      <c r="G49" s="31">
        <v>6490</v>
      </c>
      <c r="H49" s="56"/>
      <c r="I49" s="56"/>
      <c r="J49" s="56"/>
      <c r="K49" s="57"/>
      <c r="L49" s="59">
        <f t="shared" si="73"/>
        <v>6195</v>
      </c>
      <c r="M49" s="60">
        <f t="shared" si="74"/>
        <v>295</v>
      </c>
      <c r="N49" s="60">
        <f t="shared" si="75"/>
        <v>4.7619047619047619</v>
      </c>
      <c r="O49" s="61">
        <f t="shared" si="76"/>
        <v>6195</v>
      </c>
      <c r="P49" s="62">
        <f t="shared" si="77"/>
        <v>6195</v>
      </c>
      <c r="Q49" s="61">
        <f t="shared" si="78"/>
        <v>6195</v>
      </c>
      <c r="R49" s="63">
        <f t="shared" si="79"/>
        <v>6195</v>
      </c>
    </row>
    <row r="50" spans="1:30" s="46" customFormat="1" ht="33" customHeight="1" x14ac:dyDescent="0.2">
      <c r="A50" s="42">
        <v>10</v>
      </c>
      <c r="B50" s="78" t="s">
        <v>47</v>
      </c>
      <c r="C50" s="44" t="s">
        <v>24</v>
      </c>
      <c r="D50" s="45">
        <v>1</v>
      </c>
      <c r="E50" s="31">
        <v>3000</v>
      </c>
      <c r="F50" s="31">
        <v>3150</v>
      </c>
      <c r="G50" s="31">
        <v>3300</v>
      </c>
      <c r="H50" s="56"/>
      <c r="I50" s="56"/>
      <c r="J50" s="56"/>
      <c r="K50" s="57"/>
      <c r="L50" s="59">
        <f t="shared" si="73"/>
        <v>3150</v>
      </c>
      <c r="M50" s="60">
        <f t="shared" si="74"/>
        <v>150</v>
      </c>
      <c r="N50" s="60">
        <f t="shared" si="75"/>
        <v>4.7619047619047619</v>
      </c>
      <c r="O50" s="61">
        <f t="shared" si="76"/>
        <v>3150</v>
      </c>
      <c r="P50" s="62">
        <f t="shared" si="77"/>
        <v>3150</v>
      </c>
      <c r="Q50" s="61">
        <f t="shared" si="78"/>
        <v>3150</v>
      </c>
      <c r="R50" s="63">
        <f t="shared" si="79"/>
        <v>3150</v>
      </c>
    </row>
    <row r="51" spans="1:30" s="46" customFormat="1" ht="33" customHeight="1" x14ac:dyDescent="0.2">
      <c r="A51" s="42">
        <v>11</v>
      </c>
      <c r="B51" s="78" t="s">
        <v>63</v>
      </c>
      <c r="C51" s="44" t="s">
        <v>24</v>
      </c>
      <c r="D51" s="45">
        <v>4</v>
      </c>
      <c r="E51" s="31">
        <v>3000</v>
      </c>
      <c r="F51" s="31">
        <v>3150</v>
      </c>
      <c r="G51" s="31">
        <v>3300</v>
      </c>
      <c r="H51" s="56"/>
      <c r="I51" s="56"/>
      <c r="J51" s="56"/>
      <c r="K51" s="57"/>
      <c r="L51" s="59">
        <f t="shared" si="73"/>
        <v>3150</v>
      </c>
      <c r="M51" s="60">
        <f t="shared" si="74"/>
        <v>150</v>
      </c>
      <c r="N51" s="60">
        <f t="shared" si="75"/>
        <v>4.7619047619047619</v>
      </c>
      <c r="O51" s="61">
        <f t="shared" si="76"/>
        <v>12600</v>
      </c>
      <c r="P51" s="62">
        <f t="shared" si="77"/>
        <v>3150</v>
      </c>
      <c r="Q51" s="61">
        <f t="shared" si="78"/>
        <v>3150</v>
      </c>
      <c r="R51" s="63">
        <f t="shared" si="79"/>
        <v>12600</v>
      </c>
    </row>
    <row r="52" spans="1:30" s="46" customFormat="1" ht="33" customHeight="1" x14ac:dyDescent="0.2">
      <c r="A52" s="42">
        <v>12</v>
      </c>
      <c r="B52" s="78" t="s">
        <v>79</v>
      </c>
      <c r="C52" s="44" t="s">
        <v>24</v>
      </c>
      <c r="D52" s="45">
        <v>1</v>
      </c>
      <c r="E52" s="31">
        <v>11400</v>
      </c>
      <c r="F52" s="31">
        <v>11970</v>
      </c>
      <c r="G52" s="31">
        <v>12540</v>
      </c>
      <c r="H52" s="56"/>
      <c r="I52" s="56"/>
      <c r="J52" s="56"/>
      <c r="K52" s="57"/>
      <c r="L52" s="59">
        <f t="shared" si="73"/>
        <v>11970</v>
      </c>
      <c r="M52" s="60">
        <f t="shared" si="74"/>
        <v>570</v>
      </c>
      <c r="N52" s="60">
        <f t="shared" si="75"/>
        <v>4.7619047619047619</v>
      </c>
      <c r="O52" s="61">
        <f t="shared" si="76"/>
        <v>11970</v>
      </c>
      <c r="P52" s="62">
        <f t="shared" si="77"/>
        <v>11970</v>
      </c>
      <c r="Q52" s="61">
        <f t="shared" si="78"/>
        <v>11970</v>
      </c>
      <c r="R52" s="63">
        <f t="shared" si="79"/>
        <v>11970</v>
      </c>
    </row>
    <row r="53" spans="1:30" s="46" customFormat="1" ht="33" customHeight="1" x14ac:dyDescent="0.2">
      <c r="A53" s="42">
        <v>13</v>
      </c>
      <c r="B53" s="78" t="s">
        <v>80</v>
      </c>
      <c r="C53" s="44" t="s">
        <v>24</v>
      </c>
      <c r="D53" s="45">
        <v>1</v>
      </c>
      <c r="E53" s="31">
        <v>1804</v>
      </c>
      <c r="F53" s="31">
        <v>1894.2</v>
      </c>
      <c r="G53" s="31">
        <v>1984.4</v>
      </c>
      <c r="H53" s="56"/>
      <c r="I53" s="56"/>
      <c r="J53" s="56"/>
      <c r="K53" s="57"/>
      <c r="L53" s="59">
        <f t="shared" si="73"/>
        <v>1894.2</v>
      </c>
      <c r="M53" s="60">
        <f t="shared" si="74"/>
        <v>90.200000000000045</v>
      </c>
      <c r="N53" s="60">
        <f t="shared" si="75"/>
        <v>4.7619047619047645</v>
      </c>
      <c r="O53" s="61">
        <f t="shared" si="76"/>
        <v>1894.2</v>
      </c>
      <c r="P53" s="62">
        <f t="shared" si="77"/>
        <v>1894.2</v>
      </c>
      <c r="Q53" s="61">
        <f t="shared" si="78"/>
        <v>1894.2</v>
      </c>
      <c r="R53" s="63">
        <f t="shared" si="79"/>
        <v>1894.2</v>
      </c>
    </row>
    <row r="54" spans="1:30" s="46" customFormat="1" ht="49.5" customHeight="1" x14ac:dyDescent="0.2">
      <c r="A54" s="42">
        <v>14</v>
      </c>
      <c r="B54" s="78" t="s">
        <v>81</v>
      </c>
      <c r="C54" s="44" t="s">
        <v>24</v>
      </c>
      <c r="D54" s="45">
        <v>1</v>
      </c>
      <c r="E54" s="31">
        <v>6500</v>
      </c>
      <c r="F54" s="31">
        <v>6825</v>
      </c>
      <c r="G54" s="31">
        <v>7150</v>
      </c>
      <c r="H54" s="56"/>
      <c r="I54" s="56"/>
      <c r="J54" s="56"/>
      <c r="K54" s="57"/>
      <c r="L54" s="59">
        <f t="shared" si="73"/>
        <v>6825</v>
      </c>
      <c r="M54" s="60">
        <f t="shared" si="74"/>
        <v>325</v>
      </c>
      <c r="N54" s="60">
        <f t="shared" si="75"/>
        <v>4.7619047619047619</v>
      </c>
      <c r="O54" s="61">
        <f t="shared" si="76"/>
        <v>6825</v>
      </c>
      <c r="P54" s="62">
        <f t="shared" si="77"/>
        <v>6825</v>
      </c>
      <c r="Q54" s="61">
        <f t="shared" si="78"/>
        <v>6825</v>
      </c>
      <c r="R54" s="63">
        <f t="shared" si="79"/>
        <v>6825</v>
      </c>
      <c r="AD54" s="71"/>
    </row>
    <row r="55" spans="1:30" s="46" customFormat="1" ht="49.5" customHeight="1" x14ac:dyDescent="0.2">
      <c r="A55" s="42">
        <v>15</v>
      </c>
      <c r="B55" s="78" t="s">
        <v>82</v>
      </c>
      <c r="C55" s="44" t="s">
        <v>24</v>
      </c>
      <c r="D55" s="45">
        <v>10</v>
      </c>
      <c r="E55" s="31">
        <v>950</v>
      </c>
      <c r="F55" s="31">
        <v>997.5</v>
      </c>
      <c r="G55" s="31">
        <v>1045</v>
      </c>
      <c r="H55" s="56"/>
      <c r="I55" s="56"/>
      <c r="J55" s="56"/>
      <c r="K55" s="57"/>
      <c r="L55" s="59">
        <f t="shared" si="73"/>
        <v>997.5</v>
      </c>
      <c r="M55" s="60">
        <f t="shared" si="74"/>
        <v>47.5</v>
      </c>
      <c r="N55" s="60">
        <f t="shared" si="75"/>
        <v>4.7619047619047619</v>
      </c>
      <c r="O55" s="61">
        <f t="shared" si="76"/>
        <v>9975</v>
      </c>
      <c r="P55" s="62">
        <f t="shared" si="77"/>
        <v>997.5</v>
      </c>
      <c r="Q55" s="61">
        <f t="shared" si="78"/>
        <v>997.5</v>
      </c>
      <c r="R55" s="63">
        <f t="shared" si="79"/>
        <v>9975</v>
      </c>
      <c r="AD55" s="71"/>
    </row>
    <row r="56" spans="1:30" s="46" customFormat="1" ht="49.5" customHeight="1" x14ac:dyDescent="0.2">
      <c r="A56" s="42">
        <v>16</v>
      </c>
      <c r="B56" s="78" t="s">
        <v>98</v>
      </c>
      <c r="C56" s="44" t="s">
        <v>24</v>
      </c>
      <c r="D56" s="45">
        <v>1</v>
      </c>
      <c r="E56" s="31">
        <v>7800</v>
      </c>
      <c r="F56" s="31">
        <v>8190</v>
      </c>
      <c r="G56" s="31">
        <v>8580</v>
      </c>
      <c r="H56" s="56"/>
      <c r="I56" s="56"/>
      <c r="J56" s="56"/>
      <c r="K56" s="57"/>
      <c r="L56" s="59">
        <f t="shared" si="73"/>
        <v>8190</v>
      </c>
      <c r="M56" s="60">
        <f t="shared" si="74"/>
        <v>390</v>
      </c>
      <c r="N56" s="60">
        <f t="shared" si="75"/>
        <v>4.7619047619047619</v>
      </c>
      <c r="O56" s="61">
        <f t="shared" si="76"/>
        <v>8190</v>
      </c>
      <c r="P56" s="62">
        <f t="shared" si="77"/>
        <v>8190</v>
      </c>
      <c r="Q56" s="61">
        <f t="shared" si="78"/>
        <v>8190</v>
      </c>
      <c r="R56" s="63">
        <f t="shared" si="79"/>
        <v>8190</v>
      </c>
      <c r="AD56" s="71"/>
    </row>
    <row r="57" spans="1:30" s="46" customFormat="1" ht="48" customHeight="1" x14ac:dyDescent="0.2">
      <c r="A57" s="42">
        <v>17</v>
      </c>
      <c r="B57" s="78" t="s">
        <v>101</v>
      </c>
      <c r="C57" s="44" t="s">
        <v>24</v>
      </c>
      <c r="D57" s="45">
        <v>2</v>
      </c>
      <c r="E57" s="31">
        <v>7800</v>
      </c>
      <c r="F57" s="31">
        <v>8190</v>
      </c>
      <c r="G57" s="31">
        <v>8580</v>
      </c>
      <c r="H57" s="56"/>
      <c r="I57" s="56"/>
      <c r="J57" s="56"/>
      <c r="K57" s="57"/>
      <c r="L57" s="59">
        <f t="shared" si="73"/>
        <v>8190</v>
      </c>
      <c r="M57" s="60">
        <f t="shared" si="74"/>
        <v>390</v>
      </c>
      <c r="N57" s="60">
        <f t="shared" si="75"/>
        <v>4.7619047619047619</v>
      </c>
      <c r="O57" s="61">
        <f t="shared" si="76"/>
        <v>16380</v>
      </c>
      <c r="P57" s="62">
        <f t="shared" si="77"/>
        <v>8190</v>
      </c>
      <c r="Q57" s="61">
        <f t="shared" si="78"/>
        <v>8190</v>
      </c>
      <c r="R57" s="63">
        <f t="shared" si="79"/>
        <v>16380</v>
      </c>
    </row>
    <row r="58" spans="1:30" s="46" customFormat="1" ht="33" customHeight="1" x14ac:dyDescent="0.2">
      <c r="A58" s="42">
        <v>18</v>
      </c>
      <c r="B58" s="78" t="s">
        <v>99</v>
      </c>
      <c r="C58" s="44" t="s">
        <v>24</v>
      </c>
      <c r="D58" s="45">
        <v>1</v>
      </c>
      <c r="E58" s="31">
        <v>6100</v>
      </c>
      <c r="F58" s="31">
        <v>6405</v>
      </c>
      <c r="G58" s="31">
        <v>6710</v>
      </c>
      <c r="H58" s="56"/>
      <c r="I58" s="56"/>
      <c r="J58" s="56"/>
      <c r="K58" s="57"/>
      <c r="L58" s="59">
        <f t="shared" si="73"/>
        <v>6405</v>
      </c>
      <c r="M58" s="60">
        <f t="shared" si="74"/>
        <v>305</v>
      </c>
      <c r="N58" s="60">
        <f t="shared" si="75"/>
        <v>4.7619047619047619</v>
      </c>
      <c r="O58" s="61">
        <f t="shared" si="76"/>
        <v>6405</v>
      </c>
      <c r="P58" s="62">
        <f t="shared" si="77"/>
        <v>6405</v>
      </c>
      <c r="Q58" s="61">
        <f t="shared" si="78"/>
        <v>6405</v>
      </c>
      <c r="R58" s="63">
        <f t="shared" si="79"/>
        <v>6405</v>
      </c>
    </row>
    <row r="59" spans="1:30" s="46" customFormat="1" ht="33" customHeight="1" x14ac:dyDescent="0.2">
      <c r="A59" s="42">
        <v>19</v>
      </c>
      <c r="B59" s="78" t="s">
        <v>100</v>
      </c>
      <c r="C59" s="44" t="s">
        <v>24</v>
      </c>
      <c r="D59" s="45">
        <v>4</v>
      </c>
      <c r="E59" s="31">
        <v>12500</v>
      </c>
      <c r="F59" s="31">
        <v>13125</v>
      </c>
      <c r="G59" s="31">
        <v>13750</v>
      </c>
      <c r="H59" s="56"/>
      <c r="I59" s="56"/>
      <c r="J59" s="56"/>
      <c r="K59" s="57"/>
      <c r="L59" s="59">
        <f t="shared" si="73"/>
        <v>13125</v>
      </c>
      <c r="M59" s="60">
        <f t="shared" si="74"/>
        <v>625</v>
      </c>
      <c r="N59" s="60">
        <f t="shared" si="75"/>
        <v>4.7619047619047619</v>
      </c>
      <c r="O59" s="61">
        <f t="shared" si="76"/>
        <v>52500</v>
      </c>
      <c r="P59" s="62">
        <f t="shared" si="77"/>
        <v>13125</v>
      </c>
      <c r="Q59" s="61">
        <f t="shared" si="78"/>
        <v>13125</v>
      </c>
      <c r="R59" s="63">
        <f t="shared" si="79"/>
        <v>52500</v>
      </c>
    </row>
    <row r="60" spans="1:30" s="46" customFormat="1" ht="33" customHeight="1" x14ac:dyDescent="0.2">
      <c r="A60" s="42">
        <v>20</v>
      </c>
      <c r="B60" s="78" t="s">
        <v>102</v>
      </c>
      <c r="C60" s="44" t="s">
        <v>24</v>
      </c>
      <c r="D60" s="45">
        <v>2</v>
      </c>
      <c r="E60" s="31">
        <v>11560</v>
      </c>
      <c r="F60" s="31">
        <v>12138</v>
      </c>
      <c r="G60" s="31">
        <v>12716</v>
      </c>
      <c r="H60" s="56"/>
      <c r="I60" s="56"/>
      <c r="J60" s="56"/>
      <c r="K60" s="57"/>
      <c r="L60" s="59">
        <f t="shared" si="73"/>
        <v>12138</v>
      </c>
      <c r="M60" s="60">
        <f t="shared" si="74"/>
        <v>578</v>
      </c>
      <c r="N60" s="60">
        <f t="shared" si="75"/>
        <v>4.7619047619047619</v>
      </c>
      <c r="O60" s="61">
        <f t="shared" si="76"/>
        <v>24276</v>
      </c>
      <c r="P60" s="62">
        <f t="shared" si="77"/>
        <v>12138</v>
      </c>
      <c r="Q60" s="61">
        <f t="shared" si="78"/>
        <v>12138</v>
      </c>
      <c r="R60" s="63">
        <f t="shared" si="79"/>
        <v>24276</v>
      </c>
    </row>
    <row r="61" spans="1:30" s="46" customFormat="1" ht="51" customHeight="1" x14ac:dyDescent="0.2">
      <c r="A61" s="42">
        <v>21</v>
      </c>
      <c r="B61" s="78" t="s">
        <v>103</v>
      </c>
      <c r="C61" s="44" t="s">
        <v>24</v>
      </c>
      <c r="D61" s="45">
        <v>2</v>
      </c>
      <c r="E61" s="31">
        <v>28500</v>
      </c>
      <c r="F61" s="31">
        <v>29925</v>
      </c>
      <c r="G61" s="31">
        <v>31350</v>
      </c>
      <c r="H61" s="56"/>
      <c r="I61" s="56"/>
      <c r="J61" s="56"/>
      <c r="K61" s="57"/>
      <c r="L61" s="59">
        <f t="shared" si="73"/>
        <v>29925</v>
      </c>
      <c r="M61" s="60">
        <f t="shared" si="74"/>
        <v>1425</v>
      </c>
      <c r="N61" s="60">
        <f t="shared" si="75"/>
        <v>4.7619047619047619</v>
      </c>
      <c r="O61" s="61">
        <f t="shared" si="76"/>
        <v>59850</v>
      </c>
      <c r="P61" s="62">
        <f t="shared" si="77"/>
        <v>29925</v>
      </c>
      <c r="Q61" s="61">
        <f t="shared" si="78"/>
        <v>29925</v>
      </c>
      <c r="R61" s="63">
        <f t="shared" si="79"/>
        <v>59850</v>
      </c>
    </row>
    <row r="62" spans="1:30" s="46" customFormat="1" ht="33" customHeight="1" x14ac:dyDescent="0.2">
      <c r="A62" s="42">
        <v>22</v>
      </c>
      <c r="B62" s="78" t="s">
        <v>83</v>
      </c>
      <c r="C62" s="44" t="s">
        <v>24</v>
      </c>
      <c r="D62" s="45">
        <v>1</v>
      </c>
      <c r="E62" s="31">
        <v>10500</v>
      </c>
      <c r="F62" s="31">
        <v>11025</v>
      </c>
      <c r="G62" s="31">
        <v>11550</v>
      </c>
      <c r="H62" s="56"/>
      <c r="I62" s="56"/>
      <c r="J62" s="56"/>
      <c r="K62" s="57"/>
      <c r="L62" s="59">
        <f t="shared" ref="L62:L92" si="80">(E62+F62+G62)/3</f>
        <v>11025</v>
      </c>
      <c r="M62" s="60">
        <f t="shared" ref="M62:M92" si="81">SQRT(((SUM((POWER(E62-L62,2)),(POWER(F62-L62,2)),(POWER(G62-L62,2)))/(COLUMNS(E62:G62)-1))))</f>
        <v>525</v>
      </c>
      <c r="N62" s="60">
        <f t="shared" ref="N62:N92" si="82">M62/L62*100</f>
        <v>4.7619047619047619</v>
      </c>
      <c r="O62" s="61">
        <f t="shared" ref="O62:O92" si="83">((D62/3)*(SUM(E62:G62)))</f>
        <v>11025</v>
      </c>
      <c r="P62" s="62">
        <f t="shared" ref="P62:P92" si="84">O62/D62</f>
        <v>11025</v>
      </c>
      <c r="Q62" s="61">
        <f t="shared" ref="Q62:Q92" si="85">ROUNDDOWN(P62,2)</f>
        <v>11025</v>
      </c>
      <c r="R62" s="63">
        <f t="shared" ref="R62:R92" si="86">Q62*D62</f>
        <v>11025</v>
      </c>
    </row>
    <row r="63" spans="1:30" s="46" customFormat="1" ht="47.25" customHeight="1" x14ac:dyDescent="0.2">
      <c r="A63" s="42">
        <v>23</v>
      </c>
      <c r="B63" s="78" t="s">
        <v>104</v>
      </c>
      <c r="C63" s="44" t="s">
        <v>24</v>
      </c>
      <c r="D63" s="45">
        <v>1</v>
      </c>
      <c r="E63" s="31">
        <v>9250</v>
      </c>
      <c r="F63" s="31">
        <v>9712.5</v>
      </c>
      <c r="G63" s="31">
        <v>10175</v>
      </c>
      <c r="H63" s="56"/>
      <c r="I63" s="56"/>
      <c r="J63" s="56"/>
      <c r="K63" s="57"/>
      <c r="L63" s="59">
        <f t="shared" si="80"/>
        <v>9712.5</v>
      </c>
      <c r="M63" s="60">
        <f t="shared" si="81"/>
        <v>462.5</v>
      </c>
      <c r="N63" s="60">
        <f t="shared" si="82"/>
        <v>4.7619047619047619</v>
      </c>
      <c r="O63" s="61">
        <f t="shared" si="83"/>
        <v>9712.5</v>
      </c>
      <c r="P63" s="62">
        <f t="shared" si="84"/>
        <v>9712.5</v>
      </c>
      <c r="Q63" s="61">
        <f t="shared" si="85"/>
        <v>9712.5</v>
      </c>
      <c r="R63" s="63">
        <f t="shared" si="86"/>
        <v>9712.5</v>
      </c>
    </row>
    <row r="64" spans="1:30" s="46" customFormat="1" ht="32.25" customHeight="1" x14ac:dyDescent="0.2">
      <c r="A64" s="42">
        <v>24</v>
      </c>
      <c r="B64" s="78" t="s">
        <v>105</v>
      </c>
      <c r="C64" s="44" t="s">
        <v>24</v>
      </c>
      <c r="D64" s="45">
        <v>2</v>
      </c>
      <c r="E64" s="31">
        <v>7950</v>
      </c>
      <c r="F64" s="31">
        <v>8347.5</v>
      </c>
      <c r="G64" s="31">
        <v>8745</v>
      </c>
      <c r="H64" s="56"/>
      <c r="I64" s="56"/>
      <c r="J64" s="56"/>
      <c r="K64" s="57"/>
      <c r="L64" s="59">
        <f t="shared" si="80"/>
        <v>8347.5</v>
      </c>
      <c r="M64" s="60">
        <f t="shared" si="81"/>
        <v>397.5</v>
      </c>
      <c r="N64" s="60">
        <f t="shared" si="82"/>
        <v>4.7619047619047619</v>
      </c>
      <c r="O64" s="61">
        <f t="shared" si="83"/>
        <v>16695</v>
      </c>
      <c r="P64" s="62">
        <f t="shared" si="84"/>
        <v>8347.5</v>
      </c>
      <c r="Q64" s="61">
        <f t="shared" si="85"/>
        <v>8347.5</v>
      </c>
      <c r="R64" s="63">
        <f t="shared" si="86"/>
        <v>16695</v>
      </c>
    </row>
    <row r="65" spans="1:30" s="46" customFormat="1" ht="33" customHeight="1" x14ac:dyDescent="0.2">
      <c r="A65" s="42">
        <v>25</v>
      </c>
      <c r="B65" s="78" t="s">
        <v>105</v>
      </c>
      <c r="C65" s="44" t="s">
        <v>24</v>
      </c>
      <c r="D65" s="45">
        <v>2</v>
      </c>
      <c r="E65" s="31">
        <v>5400</v>
      </c>
      <c r="F65" s="31">
        <v>5670</v>
      </c>
      <c r="G65" s="31">
        <v>5940</v>
      </c>
      <c r="H65" s="56"/>
      <c r="I65" s="56"/>
      <c r="J65" s="56"/>
      <c r="K65" s="57"/>
      <c r="L65" s="59">
        <f t="shared" si="80"/>
        <v>5670</v>
      </c>
      <c r="M65" s="60">
        <f t="shared" si="81"/>
        <v>270</v>
      </c>
      <c r="N65" s="60">
        <f t="shared" si="82"/>
        <v>4.7619047619047619</v>
      </c>
      <c r="O65" s="61">
        <f t="shared" si="83"/>
        <v>11340</v>
      </c>
      <c r="P65" s="62">
        <f t="shared" si="84"/>
        <v>5670</v>
      </c>
      <c r="Q65" s="61">
        <f t="shared" si="85"/>
        <v>5670</v>
      </c>
      <c r="R65" s="63">
        <f t="shared" si="86"/>
        <v>11340</v>
      </c>
    </row>
    <row r="66" spans="1:30" s="46" customFormat="1" ht="45" customHeight="1" x14ac:dyDescent="0.2">
      <c r="A66" s="42">
        <v>26</v>
      </c>
      <c r="B66" s="78" t="s">
        <v>106</v>
      </c>
      <c r="C66" s="44" t="s">
        <v>24</v>
      </c>
      <c r="D66" s="45">
        <v>1</v>
      </c>
      <c r="E66" s="31">
        <v>6210</v>
      </c>
      <c r="F66" s="31">
        <v>6520.5</v>
      </c>
      <c r="G66" s="31">
        <v>6831</v>
      </c>
      <c r="H66" s="56"/>
      <c r="I66" s="56"/>
      <c r="J66" s="56"/>
      <c r="K66" s="57"/>
      <c r="L66" s="59">
        <f t="shared" si="80"/>
        <v>6520.5</v>
      </c>
      <c r="M66" s="60">
        <f t="shared" si="81"/>
        <v>310.5</v>
      </c>
      <c r="N66" s="60">
        <f t="shared" si="82"/>
        <v>4.7619047619047619</v>
      </c>
      <c r="O66" s="61">
        <f t="shared" si="83"/>
        <v>6520.5</v>
      </c>
      <c r="P66" s="62">
        <f t="shared" si="84"/>
        <v>6520.5</v>
      </c>
      <c r="Q66" s="61">
        <f t="shared" si="85"/>
        <v>6520.5</v>
      </c>
      <c r="R66" s="63">
        <f t="shared" si="86"/>
        <v>6520.5</v>
      </c>
    </row>
    <row r="67" spans="1:30" s="46" customFormat="1" ht="41.25" customHeight="1" x14ac:dyDescent="0.2">
      <c r="A67" s="42">
        <v>27</v>
      </c>
      <c r="B67" s="78" t="s">
        <v>107</v>
      </c>
      <c r="C67" s="44" t="s">
        <v>24</v>
      </c>
      <c r="D67" s="45">
        <v>1</v>
      </c>
      <c r="E67" s="31">
        <v>9900</v>
      </c>
      <c r="F67" s="31">
        <v>10395</v>
      </c>
      <c r="G67" s="31">
        <v>10890</v>
      </c>
      <c r="H67" s="56"/>
      <c r="I67" s="56"/>
      <c r="J67" s="56"/>
      <c r="K67" s="57"/>
      <c r="L67" s="59">
        <f t="shared" si="80"/>
        <v>10395</v>
      </c>
      <c r="M67" s="60">
        <f t="shared" si="81"/>
        <v>495</v>
      </c>
      <c r="N67" s="60">
        <f t="shared" si="82"/>
        <v>4.7619047619047619</v>
      </c>
      <c r="O67" s="61">
        <f t="shared" si="83"/>
        <v>10395</v>
      </c>
      <c r="P67" s="62">
        <f t="shared" si="84"/>
        <v>10395</v>
      </c>
      <c r="Q67" s="61">
        <f t="shared" si="85"/>
        <v>10395</v>
      </c>
      <c r="R67" s="63">
        <f t="shared" si="86"/>
        <v>10395</v>
      </c>
      <c r="AD67" s="71"/>
    </row>
    <row r="68" spans="1:30" s="46" customFormat="1" ht="49.5" customHeight="1" x14ac:dyDescent="0.2">
      <c r="A68" s="42">
        <v>28</v>
      </c>
      <c r="B68" s="78" t="s">
        <v>108</v>
      </c>
      <c r="C68" s="44" t="s">
        <v>24</v>
      </c>
      <c r="D68" s="45">
        <v>4</v>
      </c>
      <c r="E68" s="31">
        <v>3590</v>
      </c>
      <c r="F68" s="31">
        <v>3769.5</v>
      </c>
      <c r="G68" s="31">
        <v>3949</v>
      </c>
      <c r="H68" s="56"/>
      <c r="I68" s="56"/>
      <c r="J68" s="56"/>
      <c r="K68" s="57"/>
      <c r="L68" s="59">
        <f t="shared" si="80"/>
        <v>3769.5</v>
      </c>
      <c r="M68" s="60">
        <f t="shared" si="81"/>
        <v>179.5</v>
      </c>
      <c r="N68" s="60">
        <f t="shared" si="82"/>
        <v>4.7619047619047619</v>
      </c>
      <c r="O68" s="61">
        <f t="shared" si="83"/>
        <v>15078</v>
      </c>
      <c r="P68" s="62">
        <f t="shared" si="84"/>
        <v>3769.5</v>
      </c>
      <c r="Q68" s="61">
        <f t="shared" si="85"/>
        <v>3769.5</v>
      </c>
      <c r="R68" s="63">
        <f t="shared" si="86"/>
        <v>15078</v>
      </c>
      <c r="AD68" s="71"/>
    </row>
    <row r="69" spans="1:30" s="46" customFormat="1" ht="49.5" customHeight="1" x14ac:dyDescent="0.2">
      <c r="A69" s="42">
        <v>29</v>
      </c>
      <c r="B69" s="78" t="s">
        <v>109</v>
      </c>
      <c r="C69" s="44" t="s">
        <v>24</v>
      </c>
      <c r="D69" s="45">
        <v>1</v>
      </c>
      <c r="E69" s="31">
        <v>28000</v>
      </c>
      <c r="F69" s="31">
        <v>29400</v>
      </c>
      <c r="G69" s="31">
        <v>30800</v>
      </c>
      <c r="H69" s="56"/>
      <c r="I69" s="56"/>
      <c r="J69" s="56"/>
      <c r="K69" s="57"/>
      <c r="L69" s="59">
        <f t="shared" si="80"/>
        <v>29400</v>
      </c>
      <c r="M69" s="60">
        <f t="shared" si="81"/>
        <v>1400</v>
      </c>
      <c r="N69" s="60">
        <f t="shared" si="82"/>
        <v>4.7619047619047619</v>
      </c>
      <c r="O69" s="61">
        <f t="shared" si="83"/>
        <v>29400</v>
      </c>
      <c r="P69" s="62">
        <f t="shared" si="84"/>
        <v>29400</v>
      </c>
      <c r="Q69" s="61">
        <f t="shared" si="85"/>
        <v>29400</v>
      </c>
      <c r="R69" s="63">
        <f t="shared" si="86"/>
        <v>29400</v>
      </c>
      <c r="AD69" s="71"/>
    </row>
    <row r="70" spans="1:30" s="46" customFormat="1" ht="38.25" customHeight="1" x14ac:dyDescent="0.2">
      <c r="A70" s="42">
        <v>30</v>
      </c>
      <c r="B70" s="78" t="s">
        <v>110</v>
      </c>
      <c r="C70" s="44" t="s">
        <v>24</v>
      </c>
      <c r="D70" s="45">
        <v>4</v>
      </c>
      <c r="E70" s="31">
        <v>1250</v>
      </c>
      <c r="F70" s="31">
        <v>1312.5</v>
      </c>
      <c r="G70" s="31">
        <v>1375</v>
      </c>
      <c r="H70" s="56"/>
      <c r="I70" s="56"/>
      <c r="J70" s="56"/>
      <c r="K70" s="57"/>
      <c r="L70" s="59">
        <f t="shared" si="80"/>
        <v>1312.5</v>
      </c>
      <c r="M70" s="60">
        <f t="shared" si="81"/>
        <v>62.5</v>
      </c>
      <c r="N70" s="60">
        <f t="shared" si="82"/>
        <v>4.7619047619047619</v>
      </c>
      <c r="O70" s="61">
        <f t="shared" si="83"/>
        <v>5250</v>
      </c>
      <c r="P70" s="62">
        <f t="shared" si="84"/>
        <v>1312.5</v>
      </c>
      <c r="Q70" s="61">
        <f t="shared" si="85"/>
        <v>1312.5</v>
      </c>
      <c r="R70" s="63">
        <f t="shared" si="86"/>
        <v>5250</v>
      </c>
    </row>
    <row r="71" spans="1:30" s="46" customFormat="1" ht="53.25" customHeight="1" x14ac:dyDescent="0.2">
      <c r="A71" s="42">
        <v>31</v>
      </c>
      <c r="B71" s="78" t="s">
        <v>111</v>
      </c>
      <c r="C71" s="44" t="s">
        <v>24</v>
      </c>
      <c r="D71" s="45">
        <v>4</v>
      </c>
      <c r="E71" s="31">
        <v>3910</v>
      </c>
      <c r="F71" s="31">
        <v>4105.5</v>
      </c>
      <c r="G71" s="31">
        <v>4301</v>
      </c>
      <c r="H71" s="56"/>
      <c r="I71" s="56"/>
      <c r="J71" s="56"/>
      <c r="K71" s="57"/>
      <c r="L71" s="59">
        <f t="shared" si="80"/>
        <v>4105.5</v>
      </c>
      <c r="M71" s="60">
        <f t="shared" si="81"/>
        <v>195.5</v>
      </c>
      <c r="N71" s="60">
        <f t="shared" si="82"/>
        <v>4.7619047619047619</v>
      </c>
      <c r="O71" s="61">
        <f t="shared" si="83"/>
        <v>16422</v>
      </c>
      <c r="P71" s="62">
        <f t="shared" si="84"/>
        <v>4105.5</v>
      </c>
      <c r="Q71" s="61">
        <f t="shared" si="85"/>
        <v>4105.5</v>
      </c>
      <c r="R71" s="63">
        <f t="shared" si="86"/>
        <v>16422</v>
      </c>
    </row>
    <row r="72" spans="1:30" s="46" customFormat="1" ht="33" customHeight="1" x14ac:dyDescent="0.2">
      <c r="A72" s="42">
        <v>32</v>
      </c>
      <c r="B72" s="78" t="s">
        <v>112</v>
      </c>
      <c r="C72" s="44" t="s">
        <v>24</v>
      </c>
      <c r="D72" s="45">
        <v>4</v>
      </c>
      <c r="E72" s="31">
        <v>2140</v>
      </c>
      <c r="F72" s="31">
        <v>2247</v>
      </c>
      <c r="G72" s="31">
        <v>2354</v>
      </c>
      <c r="H72" s="56"/>
      <c r="I72" s="56"/>
      <c r="J72" s="56"/>
      <c r="K72" s="57"/>
      <c r="L72" s="59">
        <f t="shared" si="80"/>
        <v>2247</v>
      </c>
      <c r="M72" s="60">
        <f t="shared" si="81"/>
        <v>107</v>
      </c>
      <c r="N72" s="60">
        <f t="shared" si="82"/>
        <v>4.7619047619047619</v>
      </c>
      <c r="O72" s="61">
        <f t="shared" si="83"/>
        <v>8988</v>
      </c>
      <c r="P72" s="62">
        <f t="shared" si="84"/>
        <v>2247</v>
      </c>
      <c r="Q72" s="61">
        <f t="shared" si="85"/>
        <v>2247</v>
      </c>
      <c r="R72" s="63">
        <f t="shared" si="86"/>
        <v>8988</v>
      </c>
    </row>
    <row r="73" spans="1:30" s="46" customFormat="1" ht="41.25" customHeight="1" x14ac:dyDescent="0.2">
      <c r="A73" s="42">
        <v>33</v>
      </c>
      <c r="B73" s="78" t="s">
        <v>113</v>
      </c>
      <c r="C73" s="44" t="s">
        <v>24</v>
      </c>
      <c r="D73" s="45">
        <v>2</v>
      </c>
      <c r="E73" s="31">
        <v>5850</v>
      </c>
      <c r="F73" s="31">
        <v>6142.5</v>
      </c>
      <c r="G73" s="31">
        <v>6435</v>
      </c>
      <c r="H73" s="56"/>
      <c r="I73" s="56"/>
      <c r="J73" s="56"/>
      <c r="K73" s="57"/>
      <c r="L73" s="59">
        <f t="shared" si="80"/>
        <v>6142.5</v>
      </c>
      <c r="M73" s="60">
        <f t="shared" si="81"/>
        <v>292.5</v>
      </c>
      <c r="N73" s="60">
        <f t="shared" si="82"/>
        <v>4.7619047619047619</v>
      </c>
      <c r="O73" s="61">
        <f t="shared" si="83"/>
        <v>12285</v>
      </c>
      <c r="P73" s="62">
        <f t="shared" si="84"/>
        <v>6142.5</v>
      </c>
      <c r="Q73" s="61">
        <f t="shared" si="85"/>
        <v>6142.5</v>
      </c>
      <c r="R73" s="63">
        <f t="shared" si="86"/>
        <v>12285</v>
      </c>
    </row>
    <row r="74" spans="1:30" s="46" customFormat="1" ht="41.25" customHeight="1" x14ac:dyDescent="0.2">
      <c r="A74" s="42">
        <v>34</v>
      </c>
      <c r="B74" s="78" t="s">
        <v>114</v>
      </c>
      <c r="C74" s="44" t="s">
        <v>24</v>
      </c>
      <c r="D74" s="45">
        <v>2</v>
      </c>
      <c r="E74" s="31">
        <v>9250</v>
      </c>
      <c r="F74" s="31">
        <v>9712.5</v>
      </c>
      <c r="G74" s="31">
        <v>10175</v>
      </c>
      <c r="H74" s="56"/>
      <c r="I74" s="56"/>
      <c r="J74" s="56"/>
      <c r="K74" s="57"/>
      <c r="L74" s="59">
        <f t="shared" si="80"/>
        <v>9712.5</v>
      </c>
      <c r="M74" s="60">
        <f t="shared" si="81"/>
        <v>462.5</v>
      </c>
      <c r="N74" s="60">
        <f t="shared" si="82"/>
        <v>4.7619047619047619</v>
      </c>
      <c r="O74" s="61">
        <f t="shared" si="83"/>
        <v>19425</v>
      </c>
      <c r="P74" s="62">
        <f t="shared" si="84"/>
        <v>9712.5</v>
      </c>
      <c r="Q74" s="61">
        <f t="shared" si="85"/>
        <v>9712.5</v>
      </c>
      <c r="R74" s="63">
        <f t="shared" si="86"/>
        <v>19425</v>
      </c>
    </row>
    <row r="75" spans="1:30" s="46" customFormat="1" ht="33" customHeight="1" x14ac:dyDescent="0.2">
      <c r="A75" s="42">
        <v>35</v>
      </c>
      <c r="B75" s="78" t="s">
        <v>115</v>
      </c>
      <c r="C75" s="44" t="s">
        <v>24</v>
      </c>
      <c r="D75" s="45">
        <v>1</v>
      </c>
      <c r="E75" s="31">
        <v>6420</v>
      </c>
      <c r="F75" s="31">
        <v>6741</v>
      </c>
      <c r="G75" s="31">
        <v>7062</v>
      </c>
      <c r="H75" s="56"/>
      <c r="I75" s="56"/>
      <c r="J75" s="56"/>
      <c r="K75" s="57"/>
      <c r="L75" s="59">
        <f t="shared" si="80"/>
        <v>6741</v>
      </c>
      <c r="M75" s="60">
        <f t="shared" si="81"/>
        <v>321</v>
      </c>
      <c r="N75" s="60">
        <f t="shared" si="82"/>
        <v>4.7619047619047619</v>
      </c>
      <c r="O75" s="61">
        <f t="shared" si="83"/>
        <v>6741</v>
      </c>
      <c r="P75" s="62">
        <f t="shared" si="84"/>
        <v>6741</v>
      </c>
      <c r="Q75" s="61">
        <f t="shared" si="85"/>
        <v>6741</v>
      </c>
      <c r="R75" s="63">
        <f t="shared" si="86"/>
        <v>6741</v>
      </c>
    </row>
    <row r="76" spans="1:30" s="46" customFormat="1" ht="33" customHeight="1" x14ac:dyDescent="0.2">
      <c r="A76" s="42">
        <v>36</v>
      </c>
      <c r="B76" s="78" t="s">
        <v>116</v>
      </c>
      <c r="C76" s="44" t="s">
        <v>24</v>
      </c>
      <c r="D76" s="45">
        <v>2</v>
      </c>
      <c r="E76" s="31">
        <v>4600</v>
      </c>
      <c r="F76" s="31">
        <v>4830</v>
      </c>
      <c r="G76" s="31">
        <v>5060</v>
      </c>
      <c r="H76" s="56"/>
      <c r="I76" s="56"/>
      <c r="J76" s="56"/>
      <c r="K76" s="57"/>
      <c r="L76" s="59">
        <f t="shared" si="80"/>
        <v>4830</v>
      </c>
      <c r="M76" s="60">
        <f t="shared" si="81"/>
        <v>230</v>
      </c>
      <c r="N76" s="60">
        <f t="shared" si="82"/>
        <v>4.7619047619047619</v>
      </c>
      <c r="O76" s="61">
        <f t="shared" si="83"/>
        <v>9660</v>
      </c>
      <c r="P76" s="62">
        <f t="shared" si="84"/>
        <v>4830</v>
      </c>
      <c r="Q76" s="61">
        <f t="shared" si="85"/>
        <v>4830</v>
      </c>
      <c r="R76" s="63">
        <f t="shared" si="86"/>
        <v>9660</v>
      </c>
    </row>
    <row r="77" spans="1:30" s="46" customFormat="1" ht="33" customHeight="1" x14ac:dyDescent="0.2">
      <c r="A77" s="42">
        <v>37</v>
      </c>
      <c r="B77" s="78" t="s">
        <v>117</v>
      </c>
      <c r="C77" s="44" t="s">
        <v>24</v>
      </c>
      <c r="D77" s="45">
        <v>1</v>
      </c>
      <c r="E77" s="31">
        <v>9530</v>
      </c>
      <c r="F77" s="31">
        <v>10006.5</v>
      </c>
      <c r="G77" s="31">
        <v>10483</v>
      </c>
      <c r="H77" s="56"/>
      <c r="I77" s="56"/>
      <c r="J77" s="56"/>
      <c r="K77" s="57"/>
      <c r="L77" s="59">
        <f t="shared" si="80"/>
        <v>10006.5</v>
      </c>
      <c r="M77" s="60">
        <f t="shared" si="81"/>
        <v>476.5</v>
      </c>
      <c r="N77" s="60">
        <f t="shared" si="82"/>
        <v>4.7619047619047619</v>
      </c>
      <c r="O77" s="61">
        <f t="shared" si="83"/>
        <v>10006.5</v>
      </c>
      <c r="P77" s="62">
        <f t="shared" si="84"/>
        <v>10006.5</v>
      </c>
      <c r="Q77" s="61">
        <f t="shared" si="85"/>
        <v>10006.5</v>
      </c>
      <c r="R77" s="63">
        <f t="shared" si="86"/>
        <v>10006.5</v>
      </c>
    </row>
    <row r="78" spans="1:30" s="46" customFormat="1" ht="40.5" customHeight="1" x14ac:dyDescent="0.2">
      <c r="A78" s="42">
        <v>38</v>
      </c>
      <c r="B78" s="78" t="s">
        <v>118</v>
      </c>
      <c r="C78" s="44" t="s">
        <v>24</v>
      </c>
      <c r="D78" s="45">
        <v>2</v>
      </c>
      <c r="E78" s="31">
        <v>5000</v>
      </c>
      <c r="F78" s="31">
        <v>5250</v>
      </c>
      <c r="G78" s="31">
        <v>5500</v>
      </c>
      <c r="H78" s="56"/>
      <c r="I78" s="56"/>
      <c r="J78" s="56"/>
      <c r="K78" s="57"/>
      <c r="L78" s="59">
        <f t="shared" si="80"/>
        <v>5250</v>
      </c>
      <c r="M78" s="60">
        <f t="shared" si="81"/>
        <v>250</v>
      </c>
      <c r="N78" s="60">
        <f t="shared" si="82"/>
        <v>4.7619047619047619</v>
      </c>
      <c r="O78" s="61">
        <f t="shared" si="83"/>
        <v>10500</v>
      </c>
      <c r="P78" s="62">
        <f t="shared" si="84"/>
        <v>5250</v>
      </c>
      <c r="Q78" s="61">
        <f t="shared" si="85"/>
        <v>5250</v>
      </c>
      <c r="R78" s="63">
        <f t="shared" si="86"/>
        <v>10500</v>
      </c>
    </row>
    <row r="79" spans="1:30" s="46" customFormat="1" ht="33" customHeight="1" x14ac:dyDescent="0.2">
      <c r="A79" s="42">
        <v>39</v>
      </c>
      <c r="B79" s="78" t="s">
        <v>119</v>
      </c>
      <c r="C79" s="44" t="s">
        <v>24</v>
      </c>
      <c r="D79" s="45">
        <v>2</v>
      </c>
      <c r="E79" s="31">
        <v>4610</v>
      </c>
      <c r="F79" s="31">
        <v>4840.5</v>
      </c>
      <c r="G79" s="31">
        <v>5071</v>
      </c>
      <c r="H79" s="56"/>
      <c r="I79" s="56"/>
      <c r="J79" s="56"/>
      <c r="K79" s="57"/>
      <c r="L79" s="59">
        <f t="shared" si="80"/>
        <v>4840.5</v>
      </c>
      <c r="M79" s="60">
        <f t="shared" si="81"/>
        <v>230.5</v>
      </c>
      <c r="N79" s="60">
        <f t="shared" si="82"/>
        <v>4.7619047619047619</v>
      </c>
      <c r="O79" s="61">
        <f t="shared" si="83"/>
        <v>9681</v>
      </c>
      <c r="P79" s="62">
        <f t="shared" si="84"/>
        <v>4840.5</v>
      </c>
      <c r="Q79" s="61">
        <f t="shared" si="85"/>
        <v>4840.5</v>
      </c>
      <c r="R79" s="63">
        <f t="shared" si="86"/>
        <v>9681</v>
      </c>
    </row>
    <row r="80" spans="1:30" s="46" customFormat="1" ht="37.5" customHeight="1" x14ac:dyDescent="0.2">
      <c r="A80" s="42">
        <v>40</v>
      </c>
      <c r="B80" s="78" t="s">
        <v>120</v>
      </c>
      <c r="C80" s="44" t="s">
        <v>24</v>
      </c>
      <c r="D80" s="45">
        <v>1</v>
      </c>
      <c r="E80" s="31">
        <v>17050</v>
      </c>
      <c r="F80" s="31">
        <v>17902.5</v>
      </c>
      <c r="G80" s="31">
        <v>18755</v>
      </c>
      <c r="H80" s="56"/>
      <c r="I80" s="56"/>
      <c r="J80" s="56"/>
      <c r="K80" s="57"/>
      <c r="L80" s="59">
        <f t="shared" si="80"/>
        <v>17902.5</v>
      </c>
      <c r="M80" s="60">
        <f t="shared" si="81"/>
        <v>852.5</v>
      </c>
      <c r="N80" s="60">
        <f t="shared" si="82"/>
        <v>4.7619047619047619</v>
      </c>
      <c r="O80" s="61">
        <f t="shared" si="83"/>
        <v>17902.5</v>
      </c>
      <c r="P80" s="62">
        <f t="shared" si="84"/>
        <v>17902.5</v>
      </c>
      <c r="Q80" s="61">
        <f t="shared" si="85"/>
        <v>17902.5</v>
      </c>
      <c r="R80" s="63">
        <f t="shared" si="86"/>
        <v>17902.5</v>
      </c>
      <c r="AD80" s="71"/>
    </row>
    <row r="81" spans="1:30" s="46" customFormat="1" ht="49.5" customHeight="1" x14ac:dyDescent="0.2">
      <c r="A81" s="42">
        <v>41</v>
      </c>
      <c r="B81" s="78" t="s">
        <v>84</v>
      </c>
      <c r="C81" s="44" t="s">
        <v>24</v>
      </c>
      <c r="D81" s="45">
        <v>1</v>
      </c>
      <c r="E81" s="31">
        <v>38650</v>
      </c>
      <c r="F81" s="31">
        <v>40582.5</v>
      </c>
      <c r="G81" s="31">
        <v>42515</v>
      </c>
      <c r="H81" s="56"/>
      <c r="I81" s="56"/>
      <c r="J81" s="56"/>
      <c r="K81" s="57"/>
      <c r="L81" s="59">
        <f t="shared" si="80"/>
        <v>40582.5</v>
      </c>
      <c r="M81" s="60">
        <f t="shared" si="81"/>
        <v>1932.5</v>
      </c>
      <c r="N81" s="60">
        <f t="shared" si="82"/>
        <v>4.7619047619047619</v>
      </c>
      <c r="O81" s="61">
        <f t="shared" si="83"/>
        <v>40582.5</v>
      </c>
      <c r="P81" s="62">
        <f t="shared" si="84"/>
        <v>40582.5</v>
      </c>
      <c r="Q81" s="61">
        <f t="shared" si="85"/>
        <v>40582.5</v>
      </c>
      <c r="R81" s="63">
        <f t="shared" si="86"/>
        <v>40582.5</v>
      </c>
      <c r="AD81" s="71"/>
    </row>
    <row r="82" spans="1:30" s="46" customFormat="1" ht="49.5" customHeight="1" x14ac:dyDescent="0.2">
      <c r="A82" s="42">
        <v>42</v>
      </c>
      <c r="B82" s="78" t="s">
        <v>121</v>
      </c>
      <c r="C82" s="44" t="s">
        <v>24</v>
      </c>
      <c r="D82" s="45">
        <v>2</v>
      </c>
      <c r="E82" s="31">
        <v>2040</v>
      </c>
      <c r="F82" s="31">
        <v>2142</v>
      </c>
      <c r="G82" s="31">
        <v>2244</v>
      </c>
      <c r="H82" s="56"/>
      <c r="I82" s="56"/>
      <c r="J82" s="56"/>
      <c r="K82" s="57"/>
      <c r="L82" s="59">
        <f t="shared" si="80"/>
        <v>2142</v>
      </c>
      <c r="M82" s="60">
        <f t="shared" si="81"/>
        <v>102</v>
      </c>
      <c r="N82" s="60">
        <f t="shared" si="82"/>
        <v>4.7619047619047619</v>
      </c>
      <c r="O82" s="61">
        <f t="shared" si="83"/>
        <v>4284</v>
      </c>
      <c r="P82" s="62">
        <f t="shared" si="84"/>
        <v>2142</v>
      </c>
      <c r="Q82" s="61">
        <f t="shared" si="85"/>
        <v>2142</v>
      </c>
      <c r="R82" s="63">
        <f t="shared" si="86"/>
        <v>4284</v>
      </c>
      <c r="AD82" s="71"/>
    </row>
    <row r="83" spans="1:30" s="46" customFormat="1" ht="33" customHeight="1" x14ac:dyDescent="0.2">
      <c r="A83" s="42">
        <v>43</v>
      </c>
      <c r="B83" s="78" t="s">
        <v>122</v>
      </c>
      <c r="C83" s="44" t="s">
        <v>24</v>
      </c>
      <c r="D83" s="45">
        <v>2</v>
      </c>
      <c r="E83" s="31">
        <v>2600</v>
      </c>
      <c r="F83" s="31">
        <v>2730</v>
      </c>
      <c r="G83" s="31">
        <v>2860</v>
      </c>
      <c r="H83" s="56"/>
      <c r="I83" s="56"/>
      <c r="J83" s="56"/>
      <c r="K83" s="57"/>
      <c r="L83" s="59">
        <f t="shared" si="80"/>
        <v>2730</v>
      </c>
      <c r="M83" s="60">
        <f t="shared" si="81"/>
        <v>130</v>
      </c>
      <c r="N83" s="60">
        <f t="shared" si="82"/>
        <v>4.7619047619047619</v>
      </c>
      <c r="O83" s="61">
        <f t="shared" si="83"/>
        <v>5460</v>
      </c>
      <c r="P83" s="62">
        <f t="shared" si="84"/>
        <v>2730</v>
      </c>
      <c r="Q83" s="61">
        <f t="shared" si="85"/>
        <v>2730</v>
      </c>
      <c r="R83" s="63">
        <f t="shared" si="86"/>
        <v>5460</v>
      </c>
    </row>
    <row r="84" spans="1:30" s="46" customFormat="1" ht="33" customHeight="1" x14ac:dyDescent="0.2">
      <c r="A84" s="42">
        <v>44</v>
      </c>
      <c r="B84" s="78" t="s">
        <v>85</v>
      </c>
      <c r="C84" s="44" t="s">
        <v>24</v>
      </c>
      <c r="D84" s="45">
        <v>1</v>
      </c>
      <c r="E84" s="31">
        <v>10500</v>
      </c>
      <c r="F84" s="31">
        <v>11025</v>
      </c>
      <c r="G84" s="31">
        <v>11550</v>
      </c>
      <c r="H84" s="56"/>
      <c r="I84" s="56"/>
      <c r="J84" s="56"/>
      <c r="K84" s="57"/>
      <c r="L84" s="59">
        <f t="shared" si="80"/>
        <v>11025</v>
      </c>
      <c r="M84" s="60">
        <f t="shared" si="81"/>
        <v>525</v>
      </c>
      <c r="N84" s="60">
        <f t="shared" si="82"/>
        <v>4.7619047619047619</v>
      </c>
      <c r="O84" s="61">
        <f t="shared" si="83"/>
        <v>11025</v>
      </c>
      <c r="P84" s="62">
        <f t="shared" si="84"/>
        <v>11025</v>
      </c>
      <c r="Q84" s="61">
        <f t="shared" si="85"/>
        <v>11025</v>
      </c>
      <c r="R84" s="63">
        <f t="shared" si="86"/>
        <v>11025</v>
      </c>
    </row>
    <row r="85" spans="1:30" s="46" customFormat="1" ht="33" customHeight="1" x14ac:dyDescent="0.2">
      <c r="A85" s="42">
        <v>45</v>
      </c>
      <c r="B85" s="78" t="s">
        <v>86</v>
      </c>
      <c r="C85" s="44" t="s">
        <v>24</v>
      </c>
      <c r="D85" s="45">
        <v>1</v>
      </c>
      <c r="E85" s="31">
        <v>6800</v>
      </c>
      <c r="F85" s="31">
        <v>7140</v>
      </c>
      <c r="G85" s="31">
        <v>7480</v>
      </c>
      <c r="H85" s="56"/>
      <c r="I85" s="56"/>
      <c r="J85" s="56"/>
      <c r="K85" s="57"/>
      <c r="L85" s="59">
        <f t="shared" si="80"/>
        <v>7140</v>
      </c>
      <c r="M85" s="60">
        <f t="shared" si="81"/>
        <v>340</v>
      </c>
      <c r="N85" s="60">
        <f t="shared" si="82"/>
        <v>4.7619047619047619</v>
      </c>
      <c r="O85" s="61">
        <f t="shared" si="83"/>
        <v>7140</v>
      </c>
      <c r="P85" s="62">
        <f t="shared" si="84"/>
        <v>7140</v>
      </c>
      <c r="Q85" s="61">
        <f t="shared" si="85"/>
        <v>7140</v>
      </c>
      <c r="R85" s="63">
        <f t="shared" si="86"/>
        <v>7140</v>
      </c>
    </row>
    <row r="86" spans="1:30" s="46" customFormat="1" ht="33" customHeight="1" x14ac:dyDescent="0.2">
      <c r="A86" s="42">
        <v>46</v>
      </c>
      <c r="B86" s="78" t="s">
        <v>87</v>
      </c>
      <c r="C86" s="44" t="s">
        <v>24</v>
      </c>
      <c r="D86" s="45">
        <v>1</v>
      </c>
      <c r="E86" s="31">
        <v>4980</v>
      </c>
      <c r="F86" s="31">
        <v>5229</v>
      </c>
      <c r="G86" s="31">
        <v>5478</v>
      </c>
      <c r="H86" s="56"/>
      <c r="I86" s="56"/>
      <c r="J86" s="56"/>
      <c r="K86" s="57"/>
      <c r="L86" s="59">
        <f t="shared" si="80"/>
        <v>5229</v>
      </c>
      <c r="M86" s="60">
        <f t="shared" si="81"/>
        <v>249</v>
      </c>
      <c r="N86" s="60">
        <f t="shared" si="82"/>
        <v>4.7619047619047619</v>
      </c>
      <c r="O86" s="61">
        <f t="shared" si="83"/>
        <v>5229</v>
      </c>
      <c r="P86" s="62">
        <f t="shared" si="84"/>
        <v>5229</v>
      </c>
      <c r="Q86" s="61">
        <f t="shared" si="85"/>
        <v>5229</v>
      </c>
      <c r="R86" s="63">
        <f t="shared" si="86"/>
        <v>5229</v>
      </c>
    </row>
    <row r="87" spans="1:30" s="46" customFormat="1" ht="33" customHeight="1" x14ac:dyDescent="0.2">
      <c r="A87" s="42">
        <v>47</v>
      </c>
      <c r="B87" s="78" t="s">
        <v>88</v>
      </c>
      <c r="C87" s="44" t="s">
        <v>24</v>
      </c>
      <c r="D87" s="45">
        <v>1</v>
      </c>
      <c r="E87" s="31">
        <v>8650</v>
      </c>
      <c r="F87" s="31">
        <v>9082.5</v>
      </c>
      <c r="G87" s="31">
        <v>9515</v>
      </c>
      <c r="H87" s="56"/>
      <c r="I87" s="56"/>
      <c r="J87" s="56"/>
      <c r="K87" s="57"/>
      <c r="L87" s="59">
        <f t="shared" si="80"/>
        <v>9082.5</v>
      </c>
      <c r="M87" s="60">
        <f t="shared" si="81"/>
        <v>432.5</v>
      </c>
      <c r="N87" s="60">
        <f t="shared" si="82"/>
        <v>4.7619047619047619</v>
      </c>
      <c r="O87" s="61">
        <f t="shared" si="83"/>
        <v>9082.5</v>
      </c>
      <c r="P87" s="62">
        <f t="shared" si="84"/>
        <v>9082.5</v>
      </c>
      <c r="Q87" s="61">
        <f t="shared" si="85"/>
        <v>9082.5</v>
      </c>
      <c r="R87" s="63">
        <f t="shared" si="86"/>
        <v>9082.5</v>
      </c>
    </row>
    <row r="88" spans="1:30" s="46" customFormat="1" ht="33" customHeight="1" x14ac:dyDescent="0.2">
      <c r="A88" s="42">
        <v>48</v>
      </c>
      <c r="B88" s="78" t="s">
        <v>89</v>
      </c>
      <c r="C88" s="44" t="s">
        <v>24</v>
      </c>
      <c r="D88" s="45">
        <v>2</v>
      </c>
      <c r="E88" s="31">
        <v>7070</v>
      </c>
      <c r="F88" s="31">
        <v>7423.5</v>
      </c>
      <c r="G88" s="31">
        <v>7777</v>
      </c>
      <c r="H88" s="56"/>
      <c r="I88" s="56"/>
      <c r="J88" s="56"/>
      <c r="K88" s="57"/>
      <c r="L88" s="59">
        <f t="shared" si="80"/>
        <v>7423.5</v>
      </c>
      <c r="M88" s="60">
        <f t="shared" si="81"/>
        <v>353.5</v>
      </c>
      <c r="N88" s="60">
        <f t="shared" si="82"/>
        <v>4.7619047619047619</v>
      </c>
      <c r="O88" s="61">
        <f t="shared" si="83"/>
        <v>14847</v>
      </c>
      <c r="P88" s="62">
        <f t="shared" si="84"/>
        <v>7423.5</v>
      </c>
      <c r="Q88" s="61">
        <f t="shared" si="85"/>
        <v>7423.5</v>
      </c>
      <c r="R88" s="63">
        <f t="shared" si="86"/>
        <v>14847</v>
      </c>
    </row>
    <row r="89" spans="1:30" s="46" customFormat="1" ht="33" customHeight="1" x14ac:dyDescent="0.2">
      <c r="A89" s="42">
        <v>49</v>
      </c>
      <c r="B89" s="78" t="s">
        <v>123</v>
      </c>
      <c r="C89" s="44" t="s">
        <v>24</v>
      </c>
      <c r="D89" s="45">
        <v>2</v>
      </c>
      <c r="E89" s="31">
        <v>2800</v>
      </c>
      <c r="F89" s="31">
        <v>2940</v>
      </c>
      <c r="G89" s="31">
        <v>3080</v>
      </c>
      <c r="H89" s="56"/>
      <c r="I89" s="56"/>
      <c r="J89" s="56"/>
      <c r="K89" s="57"/>
      <c r="L89" s="59">
        <f t="shared" si="80"/>
        <v>2940</v>
      </c>
      <c r="M89" s="60">
        <f t="shared" si="81"/>
        <v>140</v>
      </c>
      <c r="N89" s="60">
        <f t="shared" si="82"/>
        <v>4.7619047619047619</v>
      </c>
      <c r="O89" s="61">
        <f t="shared" si="83"/>
        <v>5880</v>
      </c>
      <c r="P89" s="62">
        <f t="shared" si="84"/>
        <v>2940</v>
      </c>
      <c r="Q89" s="61">
        <f t="shared" si="85"/>
        <v>2940</v>
      </c>
      <c r="R89" s="63">
        <f t="shared" si="86"/>
        <v>5880</v>
      </c>
    </row>
    <row r="90" spans="1:30" s="46" customFormat="1" ht="33" customHeight="1" x14ac:dyDescent="0.2">
      <c r="A90" s="42">
        <v>50</v>
      </c>
      <c r="B90" s="78" t="s">
        <v>90</v>
      </c>
      <c r="C90" s="44" t="s">
        <v>24</v>
      </c>
      <c r="D90" s="45">
        <v>2</v>
      </c>
      <c r="E90" s="31">
        <v>1390</v>
      </c>
      <c r="F90" s="31">
        <v>1459.5</v>
      </c>
      <c r="G90" s="31">
        <v>1529</v>
      </c>
      <c r="H90" s="56"/>
      <c r="I90" s="56"/>
      <c r="J90" s="56"/>
      <c r="K90" s="57"/>
      <c r="L90" s="59">
        <f t="shared" si="80"/>
        <v>1459.5</v>
      </c>
      <c r="M90" s="60">
        <f t="shared" si="81"/>
        <v>69.5</v>
      </c>
      <c r="N90" s="60">
        <f t="shared" si="82"/>
        <v>4.7619047619047619</v>
      </c>
      <c r="O90" s="61">
        <f t="shared" si="83"/>
        <v>2919</v>
      </c>
      <c r="P90" s="62">
        <f t="shared" si="84"/>
        <v>1459.5</v>
      </c>
      <c r="Q90" s="61">
        <f t="shared" si="85"/>
        <v>1459.5</v>
      </c>
      <c r="R90" s="63">
        <f t="shared" si="86"/>
        <v>2919</v>
      </c>
    </row>
    <row r="91" spans="1:30" s="46" customFormat="1" ht="33" customHeight="1" x14ac:dyDescent="0.2">
      <c r="A91" s="42">
        <v>51</v>
      </c>
      <c r="B91" s="78" t="s">
        <v>124</v>
      </c>
      <c r="C91" s="44" t="s">
        <v>24</v>
      </c>
      <c r="D91" s="45">
        <v>2</v>
      </c>
      <c r="E91" s="31">
        <v>5900</v>
      </c>
      <c r="F91" s="31">
        <v>6195</v>
      </c>
      <c r="G91" s="31">
        <v>6490</v>
      </c>
      <c r="H91" s="56"/>
      <c r="I91" s="56"/>
      <c r="J91" s="56"/>
      <c r="K91" s="57"/>
      <c r="L91" s="59">
        <f t="shared" si="80"/>
        <v>6195</v>
      </c>
      <c r="M91" s="60">
        <f t="shared" si="81"/>
        <v>295</v>
      </c>
      <c r="N91" s="60">
        <f t="shared" si="82"/>
        <v>4.7619047619047619</v>
      </c>
      <c r="O91" s="61">
        <f t="shared" si="83"/>
        <v>12390</v>
      </c>
      <c r="P91" s="62">
        <f t="shared" si="84"/>
        <v>6195</v>
      </c>
      <c r="Q91" s="61">
        <f t="shared" si="85"/>
        <v>6195</v>
      </c>
      <c r="R91" s="63">
        <f t="shared" si="86"/>
        <v>12390</v>
      </c>
    </row>
    <row r="92" spans="1:30" s="46" customFormat="1" ht="33" customHeight="1" x14ac:dyDescent="0.2">
      <c r="A92" s="42">
        <v>52</v>
      </c>
      <c r="B92" s="78" t="s">
        <v>125</v>
      </c>
      <c r="C92" s="44" t="s">
        <v>24</v>
      </c>
      <c r="D92" s="45">
        <v>2</v>
      </c>
      <c r="E92" s="31">
        <v>5500</v>
      </c>
      <c r="F92" s="31">
        <v>5775</v>
      </c>
      <c r="G92" s="31">
        <v>6050</v>
      </c>
      <c r="H92" s="56"/>
      <c r="I92" s="56"/>
      <c r="J92" s="56"/>
      <c r="K92" s="57"/>
      <c r="L92" s="59">
        <f t="shared" si="80"/>
        <v>5775</v>
      </c>
      <c r="M92" s="60">
        <f t="shared" si="81"/>
        <v>275</v>
      </c>
      <c r="N92" s="60">
        <f t="shared" si="82"/>
        <v>4.7619047619047619</v>
      </c>
      <c r="O92" s="61">
        <f t="shared" si="83"/>
        <v>11550</v>
      </c>
      <c r="P92" s="62">
        <f t="shared" si="84"/>
        <v>5775</v>
      </c>
      <c r="Q92" s="61">
        <f t="shared" si="85"/>
        <v>5775</v>
      </c>
      <c r="R92" s="63">
        <f t="shared" si="86"/>
        <v>11550</v>
      </c>
    </row>
    <row r="93" spans="1:30" s="46" customFormat="1" ht="33" customHeight="1" x14ac:dyDescent="0.2">
      <c r="A93" s="42">
        <v>53</v>
      </c>
      <c r="B93" s="78" t="s">
        <v>91</v>
      </c>
      <c r="C93" s="44" t="s">
        <v>24</v>
      </c>
      <c r="D93" s="45">
        <v>1</v>
      </c>
      <c r="E93" s="31">
        <v>6370</v>
      </c>
      <c r="F93" s="31">
        <v>6688.5</v>
      </c>
      <c r="G93" s="31">
        <v>7007</v>
      </c>
      <c r="H93" s="56"/>
      <c r="I93" s="56"/>
      <c r="J93" s="56"/>
      <c r="K93" s="57"/>
      <c r="L93" s="59">
        <f t="shared" si="73"/>
        <v>6688.5</v>
      </c>
      <c r="M93" s="60">
        <f t="shared" si="74"/>
        <v>318.5</v>
      </c>
      <c r="N93" s="60">
        <f t="shared" si="75"/>
        <v>4.7619047619047619</v>
      </c>
      <c r="O93" s="61">
        <f t="shared" si="76"/>
        <v>6688.5</v>
      </c>
      <c r="P93" s="62">
        <f t="shared" si="77"/>
        <v>6688.5</v>
      </c>
      <c r="Q93" s="61">
        <f t="shared" si="78"/>
        <v>6688.5</v>
      </c>
      <c r="R93" s="63">
        <f t="shared" si="79"/>
        <v>6688.5</v>
      </c>
    </row>
    <row r="94" spans="1:30" s="46" customFormat="1" ht="33" customHeight="1" x14ac:dyDescent="0.2">
      <c r="A94" s="42">
        <v>54</v>
      </c>
      <c r="B94" s="78" t="s">
        <v>126</v>
      </c>
      <c r="C94" s="44" t="s">
        <v>24</v>
      </c>
      <c r="D94" s="45">
        <v>2</v>
      </c>
      <c r="E94" s="31">
        <v>7300</v>
      </c>
      <c r="F94" s="31">
        <v>7665</v>
      </c>
      <c r="G94" s="31">
        <v>8030</v>
      </c>
      <c r="H94" s="56"/>
      <c r="I94" s="56"/>
      <c r="J94" s="56"/>
      <c r="K94" s="57"/>
      <c r="L94" s="59">
        <f t="shared" si="73"/>
        <v>7665</v>
      </c>
      <c r="M94" s="60">
        <f t="shared" si="74"/>
        <v>365</v>
      </c>
      <c r="N94" s="60">
        <f t="shared" si="75"/>
        <v>4.7619047619047619</v>
      </c>
      <c r="O94" s="61">
        <f t="shared" si="76"/>
        <v>15330</v>
      </c>
      <c r="P94" s="62">
        <f t="shared" si="77"/>
        <v>7665</v>
      </c>
      <c r="Q94" s="61">
        <f t="shared" si="78"/>
        <v>7665</v>
      </c>
      <c r="R94" s="63">
        <f t="shared" si="79"/>
        <v>15330</v>
      </c>
    </row>
    <row r="95" spans="1:30" s="46" customFormat="1" ht="33" customHeight="1" x14ac:dyDescent="0.2">
      <c r="A95" s="42">
        <v>55</v>
      </c>
      <c r="B95" s="78" t="s">
        <v>127</v>
      </c>
      <c r="C95" s="44" t="s">
        <v>24</v>
      </c>
      <c r="D95" s="45">
        <v>2</v>
      </c>
      <c r="E95" s="31">
        <v>3450</v>
      </c>
      <c r="F95" s="31">
        <v>3717</v>
      </c>
      <c r="G95" s="31">
        <v>3894</v>
      </c>
      <c r="H95" s="56"/>
      <c r="I95" s="56"/>
      <c r="J95" s="56"/>
      <c r="K95" s="57"/>
      <c r="L95" s="59">
        <f t="shared" si="73"/>
        <v>3687</v>
      </c>
      <c r="M95" s="60">
        <f t="shared" si="74"/>
        <v>223.51510016104058</v>
      </c>
      <c r="N95" s="60">
        <f t="shared" si="75"/>
        <v>6.0622484448342986</v>
      </c>
      <c r="O95" s="61">
        <f t="shared" si="76"/>
        <v>7374</v>
      </c>
      <c r="P95" s="62">
        <f t="shared" si="77"/>
        <v>3687</v>
      </c>
      <c r="Q95" s="61">
        <f t="shared" si="78"/>
        <v>3687</v>
      </c>
      <c r="R95" s="63">
        <f t="shared" si="79"/>
        <v>7374</v>
      </c>
    </row>
    <row r="96" spans="1:30" s="46" customFormat="1" ht="33" customHeight="1" x14ac:dyDescent="0.2">
      <c r="A96" s="42">
        <v>56</v>
      </c>
      <c r="B96" s="78" t="s">
        <v>128</v>
      </c>
      <c r="C96" s="44" t="s">
        <v>24</v>
      </c>
      <c r="D96" s="45">
        <v>2</v>
      </c>
      <c r="E96" s="31">
        <v>7050</v>
      </c>
      <c r="F96" s="31">
        <v>7402.5</v>
      </c>
      <c r="G96" s="31">
        <v>7755</v>
      </c>
      <c r="H96" s="56"/>
      <c r="I96" s="56"/>
      <c r="J96" s="56"/>
      <c r="K96" s="57"/>
      <c r="L96" s="59">
        <f t="shared" si="73"/>
        <v>7402.5</v>
      </c>
      <c r="M96" s="60">
        <f t="shared" si="74"/>
        <v>352.5</v>
      </c>
      <c r="N96" s="60">
        <f t="shared" si="75"/>
        <v>4.7619047619047619</v>
      </c>
      <c r="O96" s="61">
        <f t="shared" si="76"/>
        <v>14805</v>
      </c>
      <c r="P96" s="62">
        <f t="shared" si="77"/>
        <v>7402.5</v>
      </c>
      <c r="Q96" s="61">
        <f t="shared" si="78"/>
        <v>7402.5</v>
      </c>
      <c r="R96" s="63">
        <f t="shared" si="79"/>
        <v>14805</v>
      </c>
    </row>
    <row r="97" spans="1:30" s="46" customFormat="1" ht="33" customHeight="1" x14ac:dyDescent="0.2">
      <c r="A97" s="42">
        <v>57</v>
      </c>
      <c r="B97" s="78" t="s">
        <v>92</v>
      </c>
      <c r="C97" s="44" t="s">
        <v>24</v>
      </c>
      <c r="D97" s="45">
        <v>4</v>
      </c>
      <c r="E97" s="31">
        <v>3050</v>
      </c>
      <c r="F97" s="31">
        <v>3202.5</v>
      </c>
      <c r="G97" s="31">
        <v>3355</v>
      </c>
      <c r="H97" s="56"/>
      <c r="I97" s="56"/>
      <c r="J97" s="56"/>
      <c r="K97" s="57"/>
      <c r="L97" s="59">
        <f t="shared" si="73"/>
        <v>3202.5</v>
      </c>
      <c r="M97" s="60">
        <f t="shared" si="74"/>
        <v>152.5</v>
      </c>
      <c r="N97" s="60">
        <f t="shared" si="75"/>
        <v>4.7619047619047619</v>
      </c>
      <c r="O97" s="61">
        <f t="shared" si="76"/>
        <v>12810</v>
      </c>
      <c r="P97" s="62">
        <f t="shared" si="77"/>
        <v>3202.5</v>
      </c>
      <c r="Q97" s="61">
        <f t="shared" si="78"/>
        <v>3202.5</v>
      </c>
      <c r="R97" s="63">
        <f t="shared" si="79"/>
        <v>12810</v>
      </c>
    </row>
    <row r="98" spans="1:30" s="46" customFormat="1" ht="49.5" customHeight="1" x14ac:dyDescent="0.2">
      <c r="A98" s="42">
        <v>58</v>
      </c>
      <c r="B98" s="78" t="s">
        <v>129</v>
      </c>
      <c r="C98" s="44" t="s">
        <v>24</v>
      </c>
      <c r="D98" s="45">
        <v>4</v>
      </c>
      <c r="E98" s="31">
        <v>4820</v>
      </c>
      <c r="F98" s="31">
        <v>5061</v>
      </c>
      <c r="G98" s="31">
        <v>5302</v>
      </c>
      <c r="H98" s="56"/>
      <c r="I98" s="56"/>
      <c r="J98" s="56"/>
      <c r="K98" s="57"/>
      <c r="L98" s="59">
        <f t="shared" ref="L98:L110" si="87">(E98+F98+G98)/3</f>
        <v>5061</v>
      </c>
      <c r="M98" s="60">
        <f t="shared" ref="M98:M110" si="88">SQRT(((SUM((POWER(E98-L98,2)),(POWER(F98-L98,2)),(POWER(G98-L98,2)))/(COLUMNS(E98:G98)-1))))</f>
        <v>241</v>
      </c>
      <c r="N98" s="60">
        <f t="shared" ref="N98:N110" si="89">M98/L98*100</f>
        <v>4.7619047619047619</v>
      </c>
      <c r="O98" s="61">
        <f t="shared" ref="O98:O110" si="90">((D98/3)*(SUM(E98:G98)))</f>
        <v>20244</v>
      </c>
      <c r="P98" s="62">
        <f t="shared" ref="P98:P110" si="91">O98/D98</f>
        <v>5061</v>
      </c>
      <c r="Q98" s="61">
        <f t="shared" ref="Q98:Q110" si="92">ROUNDDOWN(P98,2)</f>
        <v>5061</v>
      </c>
      <c r="R98" s="63">
        <f t="shared" ref="R98:R110" si="93">Q98*D98</f>
        <v>20244</v>
      </c>
      <c r="AD98" s="71"/>
    </row>
    <row r="99" spans="1:30" s="46" customFormat="1" ht="49.5" customHeight="1" x14ac:dyDescent="0.2">
      <c r="A99" s="42">
        <v>59</v>
      </c>
      <c r="B99" s="78" t="s">
        <v>130</v>
      </c>
      <c r="C99" s="44" t="s">
        <v>24</v>
      </c>
      <c r="D99" s="45">
        <v>1</v>
      </c>
      <c r="E99" s="31">
        <v>7150</v>
      </c>
      <c r="F99" s="31">
        <v>7507.5</v>
      </c>
      <c r="G99" s="31">
        <v>7865</v>
      </c>
      <c r="H99" s="56"/>
      <c r="I99" s="56"/>
      <c r="J99" s="56"/>
      <c r="K99" s="57"/>
      <c r="L99" s="59">
        <f t="shared" si="87"/>
        <v>7507.5</v>
      </c>
      <c r="M99" s="60">
        <f t="shared" si="88"/>
        <v>357.5</v>
      </c>
      <c r="N99" s="60">
        <f t="shared" si="89"/>
        <v>4.7619047619047619</v>
      </c>
      <c r="O99" s="61">
        <f t="shared" si="90"/>
        <v>7507.5</v>
      </c>
      <c r="P99" s="62">
        <f t="shared" si="91"/>
        <v>7507.5</v>
      </c>
      <c r="Q99" s="61">
        <f t="shared" si="92"/>
        <v>7507.5</v>
      </c>
      <c r="R99" s="63">
        <f t="shared" si="93"/>
        <v>7507.5</v>
      </c>
      <c r="AD99" s="71"/>
    </row>
    <row r="100" spans="1:30" s="46" customFormat="1" ht="49.5" customHeight="1" x14ac:dyDescent="0.2">
      <c r="A100" s="42">
        <v>60</v>
      </c>
      <c r="B100" s="78" t="s">
        <v>131</v>
      </c>
      <c r="C100" s="44" t="s">
        <v>24</v>
      </c>
      <c r="D100" s="45">
        <v>1</v>
      </c>
      <c r="E100" s="31">
        <v>9250</v>
      </c>
      <c r="F100" s="31">
        <v>9712.5</v>
      </c>
      <c r="G100" s="31">
        <v>10175</v>
      </c>
      <c r="H100" s="56"/>
      <c r="I100" s="56"/>
      <c r="J100" s="56"/>
      <c r="K100" s="57"/>
      <c r="L100" s="59">
        <f t="shared" si="87"/>
        <v>9712.5</v>
      </c>
      <c r="M100" s="60">
        <f t="shared" si="88"/>
        <v>462.5</v>
      </c>
      <c r="N100" s="60">
        <f t="shared" si="89"/>
        <v>4.7619047619047619</v>
      </c>
      <c r="O100" s="61">
        <f t="shared" si="90"/>
        <v>9712.5</v>
      </c>
      <c r="P100" s="62">
        <f t="shared" si="91"/>
        <v>9712.5</v>
      </c>
      <c r="Q100" s="61">
        <f t="shared" si="92"/>
        <v>9712.5</v>
      </c>
      <c r="R100" s="63">
        <f t="shared" si="93"/>
        <v>9712.5</v>
      </c>
      <c r="AD100" s="71"/>
    </row>
    <row r="101" spans="1:30" s="46" customFormat="1" ht="33" customHeight="1" x14ac:dyDescent="0.2">
      <c r="A101" s="42">
        <v>61</v>
      </c>
      <c r="B101" s="78" t="s">
        <v>132</v>
      </c>
      <c r="C101" s="44" t="s">
        <v>24</v>
      </c>
      <c r="D101" s="45">
        <v>1</v>
      </c>
      <c r="E101" s="31">
        <v>14700</v>
      </c>
      <c r="F101" s="31">
        <v>15435</v>
      </c>
      <c r="G101" s="31">
        <v>16170</v>
      </c>
      <c r="H101" s="56"/>
      <c r="I101" s="56"/>
      <c r="J101" s="56"/>
      <c r="K101" s="57"/>
      <c r="L101" s="59">
        <f t="shared" si="87"/>
        <v>15435</v>
      </c>
      <c r="M101" s="60">
        <f t="shared" si="88"/>
        <v>735</v>
      </c>
      <c r="N101" s="60">
        <f t="shared" si="89"/>
        <v>4.7619047619047619</v>
      </c>
      <c r="O101" s="61">
        <f t="shared" si="90"/>
        <v>15435</v>
      </c>
      <c r="P101" s="62">
        <f t="shared" si="91"/>
        <v>15435</v>
      </c>
      <c r="Q101" s="61">
        <f t="shared" si="92"/>
        <v>15435</v>
      </c>
      <c r="R101" s="63">
        <f t="shared" si="93"/>
        <v>15435</v>
      </c>
    </row>
    <row r="102" spans="1:30" s="46" customFormat="1" ht="33" customHeight="1" x14ac:dyDescent="0.2">
      <c r="A102" s="42">
        <v>62</v>
      </c>
      <c r="B102" s="78" t="s">
        <v>133</v>
      </c>
      <c r="C102" s="44" t="s">
        <v>24</v>
      </c>
      <c r="D102" s="45">
        <v>6</v>
      </c>
      <c r="E102" s="31">
        <v>1200</v>
      </c>
      <c r="F102" s="31">
        <v>1260</v>
      </c>
      <c r="G102" s="31">
        <v>1320</v>
      </c>
      <c r="H102" s="56"/>
      <c r="I102" s="56"/>
      <c r="J102" s="56"/>
      <c r="K102" s="57"/>
      <c r="L102" s="59">
        <f t="shared" si="87"/>
        <v>1260</v>
      </c>
      <c r="M102" s="60">
        <f t="shared" si="88"/>
        <v>60</v>
      </c>
      <c r="N102" s="60">
        <f t="shared" si="89"/>
        <v>4.7619047619047619</v>
      </c>
      <c r="O102" s="61">
        <f t="shared" si="90"/>
        <v>7560</v>
      </c>
      <c r="P102" s="62">
        <f t="shared" si="91"/>
        <v>1260</v>
      </c>
      <c r="Q102" s="61">
        <f t="shared" si="92"/>
        <v>1260</v>
      </c>
      <c r="R102" s="63">
        <f t="shared" si="93"/>
        <v>7560</v>
      </c>
    </row>
    <row r="103" spans="1:30" s="46" customFormat="1" ht="33" customHeight="1" x14ac:dyDescent="0.2">
      <c r="A103" s="42">
        <v>63</v>
      </c>
      <c r="B103" s="78" t="s">
        <v>134</v>
      </c>
      <c r="C103" s="44" t="s">
        <v>24</v>
      </c>
      <c r="D103" s="45">
        <v>2</v>
      </c>
      <c r="E103" s="31">
        <v>2780</v>
      </c>
      <c r="F103" s="31">
        <v>2919</v>
      </c>
      <c r="G103" s="31">
        <v>3058</v>
      </c>
      <c r="H103" s="56"/>
      <c r="I103" s="56"/>
      <c r="J103" s="56"/>
      <c r="K103" s="57"/>
      <c r="L103" s="59">
        <f t="shared" si="87"/>
        <v>2919</v>
      </c>
      <c r="M103" s="60">
        <f t="shared" si="88"/>
        <v>139</v>
      </c>
      <c r="N103" s="60">
        <f t="shared" si="89"/>
        <v>4.7619047619047619</v>
      </c>
      <c r="O103" s="61">
        <f t="shared" si="90"/>
        <v>5838</v>
      </c>
      <c r="P103" s="62">
        <f t="shared" si="91"/>
        <v>2919</v>
      </c>
      <c r="Q103" s="61">
        <f t="shared" si="92"/>
        <v>2919</v>
      </c>
      <c r="R103" s="63">
        <f t="shared" si="93"/>
        <v>5838</v>
      </c>
    </row>
    <row r="104" spans="1:30" s="46" customFormat="1" ht="33" customHeight="1" x14ac:dyDescent="0.2">
      <c r="A104" s="42">
        <v>64</v>
      </c>
      <c r="B104" s="78" t="s">
        <v>93</v>
      </c>
      <c r="C104" s="44" t="s">
        <v>24</v>
      </c>
      <c r="D104" s="45">
        <v>2</v>
      </c>
      <c r="E104" s="31">
        <v>1450</v>
      </c>
      <c r="F104" s="31">
        <v>1522.5</v>
      </c>
      <c r="G104" s="31">
        <v>1595</v>
      </c>
      <c r="H104" s="56"/>
      <c r="I104" s="56"/>
      <c r="J104" s="56"/>
      <c r="K104" s="57"/>
      <c r="L104" s="59">
        <f t="shared" si="87"/>
        <v>1522.5</v>
      </c>
      <c r="M104" s="60">
        <f t="shared" si="88"/>
        <v>72.5</v>
      </c>
      <c r="N104" s="60">
        <f t="shared" si="89"/>
        <v>4.7619047619047619</v>
      </c>
      <c r="O104" s="61">
        <f t="shared" si="90"/>
        <v>3045</v>
      </c>
      <c r="P104" s="62">
        <f t="shared" si="91"/>
        <v>1522.5</v>
      </c>
      <c r="Q104" s="61">
        <f t="shared" si="92"/>
        <v>1522.5</v>
      </c>
      <c r="R104" s="63">
        <f t="shared" si="93"/>
        <v>3045</v>
      </c>
    </row>
    <row r="105" spans="1:30" s="46" customFormat="1" ht="39.75" customHeight="1" x14ac:dyDescent="0.2">
      <c r="A105" s="42">
        <v>65</v>
      </c>
      <c r="B105" s="78" t="s">
        <v>135</v>
      </c>
      <c r="C105" s="44" t="s">
        <v>24</v>
      </c>
      <c r="D105" s="45">
        <v>1</v>
      </c>
      <c r="E105" s="31">
        <v>3200</v>
      </c>
      <c r="F105" s="31">
        <v>3360</v>
      </c>
      <c r="G105" s="31">
        <v>3520</v>
      </c>
      <c r="H105" s="56"/>
      <c r="I105" s="56"/>
      <c r="J105" s="56"/>
      <c r="K105" s="57"/>
      <c r="L105" s="59">
        <f t="shared" si="87"/>
        <v>3360</v>
      </c>
      <c r="M105" s="60">
        <f t="shared" si="88"/>
        <v>160</v>
      </c>
      <c r="N105" s="60">
        <f t="shared" si="89"/>
        <v>4.7619047619047619</v>
      </c>
      <c r="O105" s="61">
        <f t="shared" si="90"/>
        <v>3360</v>
      </c>
      <c r="P105" s="62">
        <f t="shared" si="91"/>
        <v>3360</v>
      </c>
      <c r="Q105" s="61">
        <f t="shared" si="92"/>
        <v>3360</v>
      </c>
      <c r="R105" s="63">
        <f t="shared" si="93"/>
        <v>3360</v>
      </c>
    </row>
    <row r="106" spans="1:30" s="46" customFormat="1" ht="40.5" customHeight="1" x14ac:dyDescent="0.2">
      <c r="A106" s="42">
        <v>66</v>
      </c>
      <c r="B106" s="78" t="s">
        <v>136</v>
      </c>
      <c r="C106" s="44" t="s">
        <v>24</v>
      </c>
      <c r="D106" s="45">
        <v>4</v>
      </c>
      <c r="E106" s="31">
        <v>1850</v>
      </c>
      <c r="F106" s="31">
        <v>1942.5</v>
      </c>
      <c r="G106" s="31">
        <v>2035</v>
      </c>
      <c r="H106" s="56"/>
      <c r="I106" s="56"/>
      <c r="J106" s="56"/>
      <c r="K106" s="57"/>
      <c r="L106" s="59">
        <f t="shared" si="87"/>
        <v>1942.5</v>
      </c>
      <c r="M106" s="60">
        <f t="shared" si="88"/>
        <v>92.5</v>
      </c>
      <c r="N106" s="60">
        <f t="shared" si="89"/>
        <v>4.7619047619047619</v>
      </c>
      <c r="O106" s="61">
        <f t="shared" si="90"/>
        <v>7770</v>
      </c>
      <c r="P106" s="62">
        <f t="shared" si="91"/>
        <v>1942.5</v>
      </c>
      <c r="Q106" s="61">
        <f t="shared" si="92"/>
        <v>1942.5</v>
      </c>
      <c r="R106" s="63">
        <f t="shared" si="93"/>
        <v>7770</v>
      </c>
    </row>
    <row r="107" spans="1:30" s="46" customFormat="1" ht="45.75" customHeight="1" x14ac:dyDescent="0.2">
      <c r="A107" s="42">
        <v>67</v>
      </c>
      <c r="B107" s="78" t="s">
        <v>137</v>
      </c>
      <c r="C107" s="44" t="s">
        <v>24</v>
      </c>
      <c r="D107" s="45">
        <v>2</v>
      </c>
      <c r="E107" s="31">
        <v>18550</v>
      </c>
      <c r="F107" s="31">
        <v>19477.5</v>
      </c>
      <c r="G107" s="31">
        <v>20405</v>
      </c>
      <c r="H107" s="56"/>
      <c r="I107" s="56"/>
      <c r="J107" s="56"/>
      <c r="K107" s="57"/>
      <c r="L107" s="59">
        <f t="shared" si="87"/>
        <v>19477.5</v>
      </c>
      <c r="M107" s="60">
        <f t="shared" si="88"/>
        <v>927.5</v>
      </c>
      <c r="N107" s="60">
        <f t="shared" si="89"/>
        <v>4.7619047619047619</v>
      </c>
      <c r="O107" s="61">
        <f t="shared" si="90"/>
        <v>38955</v>
      </c>
      <c r="P107" s="62">
        <f t="shared" si="91"/>
        <v>19477.5</v>
      </c>
      <c r="Q107" s="61">
        <f t="shared" si="92"/>
        <v>19477.5</v>
      </c>
      <c r="R107" s="63">
        <f t="shared" si="93"/>
        <v>38955</v>
      </c>
    </row>
    <row r="108" spans="1:30" s="46" customFormat="1" ht="45" customHeight="1" x14ac:dyDescent="0.2">
      <c r="A108" s="42">
        <v>68</v>
      </c>
      <c r="B108" s="78" t="s">
        <v>138</v>
      </c>
      <c r="C108" s="44" t="s">
        <v>24</v>
      </c>
      <c r="D108" s="45">
        <v>2</v>
      </c>
      <c r="E108" s="31">
        <v>16500</v>
      </c>
      <c r="F108" s="31">
        <v>17325</v>
      </c>
      <c r="G108" s="31">
        <v>18150</v>
      </c>
      <c r="H108" s="56"/>
      <c r="I108" s="56"/>
      <c r="J108" s="56"/>
      <c r="K108" s="57"/>
      <c r="L108" s="59">
        <f t="shared" si="87"/>
        <v>17325</v>
      </c>
      <c r="M108" s="60">
        <f t="shared" si="88"/>
        <v>825</v>
      </c>
      <c r="N108" s="60">
        <f t="shared" si="89"/>
        <v>4.7619047619047619</v>
      </c>
      <c r="O108" s="61">
        <f t="shared" si="90"/>
        <v>34650</v>
      </c>
      <c r="P108" s="62">
        <f t="shared" si="91"/>
        <v>17325</v>
      </c>
      <c r="Q108" s="61">
        <f t="shared" si="92"/>
        <v>17325</v>
      </c>
      <c r="R108" s="63">
        <f t="shared" si="93"/>
        <v>34650</v>
      </c>
    </row>
    <row r="109" spans="1:30" s="46" customFormat="1" ht="48" customHeight="1" x14ac:dyDescent="0.2">
      <c r="A109" s="42">
        <v>69</v>
      </c>
      <c r="B109" s="78" t="s">
        <v>139</v>
      </c>
      <c r="C109" s="44" t="s">
        <v>24</v>
      </c>
      <c r="D109" s="45">
        <v>2</v>
      </c>
      <c r="E109" s="31">
        <v>1650</v>
      </c>
      <c r="F109" s="31">
        <v>1732.5</v>
      </c>
      <c r="G109" s="31">
        <v>1815</v>
      </c>
      <c r="H109" s="56"/>
      <c r="I109" s="56"/>
      <c r="J109" s="56"/>
      <c r="K109" s="57"/>
      <c r="L109" s="59">
        <f t="shared" si="87"/>
        <v>1732.5</v>
      </c>
      <c r="M109" s="60">
        <f t="shared" si="88"/>
        <v>82.5</v>
      </c>
      <c r="N109" s="60">
        <f t="shared" si="89"/>
        <v>4.7619047619047619</v>
      </c>
      <c r="O109" s="61">
        <f t="shared" si="90"/>
        <v>3465</v>
      </c>
      <c r="P109" s="62">
        <f t="shared" si="91"/>
        <v>1732.5</v>
      </c>
      <c r="Q109" s="61">
        <f t="shared" si="92"/>
        <v>1732.5</v>
      </c>
      <c r="R109" s="63">
        <f t="shared" si="93"/>
        <v>3465</v>
      </c>
    </row>
    <row r="110" spans="1:30" s="46" customFormat="1" ht="36" customHeight="1" x14ac:dyDescent="0.2">
      <c r="A110" s="42">
        <v>70</v>
      </c>
      <c r="B110" s="78" t="s">
        <v>140</v>
      </c>
      <c r="C110" s="44" t="s">
        <v>24</v>
      </c>
      <c r="D110" s="45">
        <v>2</v>
      </c>
      <c r="E110" s="31">
        <v>1950</v>
      </c>
      <c r="F110" s="31">
        <v>2047.5</v>
      </c>
      <c r="G110" s="31">
        <v>2145</v>
      </c>
      <c r="H110" s="56"/>
      <c r="I110" s="56"/>
      <c r="J110" s="56"/>
      <c r="K110" s="57"/>
      <c r="L110" s="59">
        <f t="shared" si="87"/>
        <v>2047.5</v>
      </c>
      <c r="M110" s="60">
        <f t="shared" si="88"/>
        <v>97.5</v>
      </c>
      <c r="N110" s="60">
        <f t="shared" si="89"/>
        <v>4.7619047619047619</v>
      </c>
      <c r="O110" s="61">
        <f t="shared" si="90"/>
        <v>4095</v>
      </c>
      <c r="P110" s="62">
        <f t="shared" si="91"/>
        <v>2047.5</v>
      </c>
      <c r="Q110" s="61">
        <f t="shared" si="92"/>
        <v>2047.5</v>
      </c>
      <c r="R110" s="63">
        <f t="shared" si="93"/>
        <v>4095</v>
      </c>
    </row>
    <row r="111" spans="1:30" s="46" customFormat="1" ht="49.5" customHeight="1" x14ac:dyDescent="0.2">
      <c r="A111" s="42">
        <v>71</v>
      </c>
      <c r="B111" s="78" t="s">
        <v>141</v>
      </c>
      <c r="C111" s="44" t="s">
        <v>24</v>
      </c>
      <c r="D111" s="45">
        <v>1</v>
      </c>
      <c r="E111" s="31">
        <v>8400</v>
      </c>
      <c r="F111" s="31">
        <v>8820</v>
      </c>
      <c r="G111" s="31">
        <v>9240</v>
      </c>
      <c r="H111" s="56"/>
      <c r="I111" s="56"/>
      <c r="J111" s="56"/>
      <c r="K111" s="57"/>
      <c r="L111" s="59">
        <f t="shared" ref="L111:L125" si="94">(E111+F111+G111)/3</f>
        <v>8820</v>
      </c>
      <c r="M111" s="60">
        <f t="shared" ref="M111:M125" si="95">SQRT(((SUM((POWER(E111-L111,2)),(POWER(F111-L111,2)),(POWER(G111-L111,2)))/(COLUMNS(E111:G111)-1))))</f>
        <v>420</v>
      </c>
      <c r="N111" s="60">
        <f t="shared" ref="N111:N125" si="96">M111/L111*100</f>
        <v>4.7619047619047619</v>
      </c>
      <c r="O111" s="61">
        <f t="shared" ref="O111:O125" si="97">((D111/3)*(SUM(E111:G111)))</f>
        <v>8820</v>
      </c>
      <c r="P111" s="62">
        <f t="shared" ref="P111:P125" si="98">O111/D111</f>
        <v>8820</v>
      </c>
      <c r="Q111" s="61">
        <f t="shared" ref="Q111:Q125" si="99">ROUNDDOWN(P111,2)</f>
        <v>8820</v>
      </c>
      <c r="R111" s="63">
        <f t="shared" ref="R111:R125" si="100">Q111*D111</f>
        <v>8820</v>
      </c>
      <c r="AD111" s="71"/>
    </row>
    <row r="112" spans="1:30" s="46" customFormat="1" ht="49.5" customHeight="1" x14ac:dyDescent="0.2">
      <c r="A112" s="42">
        <v>72</v>
      </c>
      <c r="B112" s="78" t="s">
        <v>94</v>
      </c>
      <c r="C112" s="44" t="s">
        <v>24</v>
      </c>
      <c r="D112" s="45">
        <v>2</v>
      </c>
      <c r="E112" s="31">
        <v>3500</v>
      </c>
      <c r="F112" s="31">
        <v>3675</v>
      </c>
      <c r="G112" s="31">
        <v>3850</v>
      </c>
      <c r="H112" s="56"/>
      <c r="I112" s="56"/>
      <c r="J112" s="56"/>
      <c r="K112" s="57"/>
      <c r="L112" s="59">
        <f t="shared" si="94"/>
        <v>3675</v>
      </c>
      <c r="M112" s="60">
        <f t="shared" si="95"/>
        <v>175</v>
      </c>
      <c r="N112" s="60">
        <f t="shared" si="96"/>
        <v>4.7619047619047619</v>
      </c>
      <c r="O112" s="61">
        <f t="shared" si="97"/>
        <v>7350</v>
      </c>
      <c r="P112" s="62">
        <f t="shared" si="98"/>
        <v>3675</v>
      </c>
      <c r="Q112" s="61">
        <f t="shared" si="99"/>
        <v>3675</v>
      </c>
      <c r="R112" s="63">
        <f t="shared" si="100"/>
        <v>7350</v>
      </c>
      <c r="AD112" s="71"/>
    </row>
    <row r="113" spans="1:30" s="46" customFormat="1" ht="49.5" customHeight="1" x14ac:dyDescent="0.2">
      <c r="A113" s="42">
        <v>73</v>
      </c>
      <c r="B113" s="78" t="s">
        <v>142</v>
      </c>
      <c r="C113" s="44" t="s">
        <v>24</v>
      </c>
      <c r="D113" s="45">
        <v>2</v>
      </c>
      <c r="E113" s="31">
        <v>4700</v>
      </c>
      <c r="F113" s="31">
        <v>4935</v>
      </c>
      <c r="G113" s="31">
        <v>5170</v>
      </c>
      <c r="H113" s="56"/>
      <c r="I113" s="56"/>
      <c r="J113" s="56"/>
      <c r="K113" s="57"/>
      <c r="L113" s="59">
        <f t="shared" si="94"/>
        <v>4935</v>
      </c>
      <c r="M113" s="60">
        <f t="shared" si="95"/>
        <v>235</v>
      </c>
      <c r="N113" s="60">
        <f t="shared" si="96"/>
        <v>4.7619047619047619</v>
      </c>
      <c r="O113" s="61">
        <f t="shared" si="97"/>
        <v>9870</v>
      </c>
      <c r="P113" s="62">
        <f t="shared" si="98"/>
        <v>4935</v>
      </c>
      <c r="Q113" s="61">
        <f t="shared" si="99"/>
        <v>4935</v>
      </c>
      <c r="R113" s="63">
        <f t="shared" si="100"/>
        <v>9870</v>
      </c>
      <c r="AD113" s="71"/>
    </row>
    <row r="114" spans="1:30" s="46" customFormat="1" ht="33" customHeight="1" x14ac:dyDescent="0.2">
      <c r="A114" s="42">
        <v>74</v>
      </c>
      <c r="B114" s="78" t="s">
        <v>143</v>
      </c>
      <c r="C114" s="44" t="s">
        <v>24</v>
      </c>
      <c r="D114" s="45">
        <v>1</v>
      </c>
      <c r="E114" s="31">
        <v>8200</v>
      </c>
      <c r="F114" s="31">
        <v>8610</v>
      </c>
      <c r="G114" s="31">
        <v>9020</v>
      </c>
      <c r="H114" s="56"/>
      <c r="I114" s="56"/>
      <c r="J114" s="56"/>
      <c r="K114" s="57"/>
      <c r="L114" s="59">
        <f t="shared" si="94"/>
        <v>8610</v>
      </c>
      <c r="M114" s="60">
        <f t="shared" si="95"/>
        <v>410</v>
      </c>
      <c r="N114" s="60">
        <f t="shared" si="96"/>
        <v>4.7619047619047619</v>
      </c>
      <c r="O114" s="61">
        <f t="shared" si="97"/>
        <v>8610</v>
      </c>
      <c r="P114" s="62">
        <f t="shared" si="98"/>
        <v>8610</v>
      </c>
      <c r="Q114" s="61">
        <f t="shared" si="99"/>
        <v>8610</v>
      </c>
      <c r="R114" s="63">
        <f t="shared" si="100"/>
        <v>8610</v>
      </c>
    </row>
    <row r="115" spans="1:30" s="46" customFormat="1" ht="33" customHeight="1" x14ac:dyDescent="0.2">
      <c r="A115" s="42">
        <v>75</v>
      </c>
      <c r="B115" s="78" t="s">
        <v>144</v>
      </c>
      <c r="C115" s="44" t="s">
        <v>24</v>
      </c>
      <c r="D115" s="45">
        <v>1</v>
      </c>
      <c r="E115" s="31">
        <v>30000</v>
      </c>
      <c r="F115" s="31">
        <v>31500</v>
      </c>
      <c r="G115" s="31">
        <v>33000</v>
      </c>
      <c r="H115" s="56"/>
      <c r="I115" s="56"/>
      <c r="J115" s="56"/>
      <c r="K115" s="57"/>
      <c r="L115" s="59">
        <f t="shared" ref="L115:L116" si="101">(E115+F115+G115)/3</f>
        <v>31500</v>
      </c>
      <c r="M115" s="60">
        <f t="shared" ref="M115:M116" si="102">SQRT(((SUM((POWER(E115-L115,2)),(POWER(F115-L115,2)),(POWER(G115-L115,2)))/(COLUMNS(E115:G115)-1))))</f>
        <v>1500</v>
      </c>
      <c r="N115" s="60">
        <f t="shared" ref="N115:N116" si="103">M115/L115*100</f>
        <v>4.7619047619047619</v>
      </c>
      <c r="O115" s="61">
        <f t="shared" ref="O115:O116" si="104">((D115/3)*(SUM(E115:G115)))</f>
        <v>31500</v>
      </c>
      <c r="P115" s="62">
        <f t="shared" ref="P115:P116" si="105">O115/D115</f>
        <v>31500</v>
      </c>
      <c r="Q115" s="61">
        <f t="shared" ref="Q115:Q116" si="106">ROUNDDOWN(P115,2)</f>
        <v>31500</v>
      </c>
      <c r="R115" s="63">
        <f t="shared" ref="R115:R116" si="107">Q115*D115</f>
        <v>31500</v>
      </c>
    </row>
    <row r="116" spans="1:30" s="46" customFormat="1" ht="33" customHeight="1" x14ac:dyDescent="0.2">
      <c r="A116" s="42">
        <v>76</v>
      </c>
      <c r="B116" s="78" t="s">
        <v>145</v>
      </c>
      <c r="C116" s="44" t="s">
        <v>24</v>
      </c>
      <c r="D116" s="45">
        <v>2</v>
      </c>
      <c r="E116" s="31">
        <v>5500</v>
      </c>
      <c r="F116" s="31">
        <v>5775</v>
      </c>
      <c r="G116" s="31">
        <v>6050</v>
      </c>
      <c r="H116" s="56"/>
      <c r="I116" s="56"/>
      <c r="J116" s="56"/>
      <c r="K116" s="57"/>
      <c r="L116" s="59">
        <f t="shared" si="101"/>
        <v>5775</v>
      </c>
      <c r="M116" s="60">
        <f t="shared" si="102"/>
        <v>275</v>
      </c>
      <c r="N116" s="60">
        <f t="shared" si="103"/>
        <v>4.7619047619047619</v>
      </c>
      <c r="O116" s="61">
        <f t="shared" si="104"/>
        <v>11550</v>
      </c>
      <c r="P116" s="62">
        <f t="shared" si="105"/>
        <v>5775</v>
      </c>
      <c r="Q116" s="61">
        <f t="shared" si="106"/>
        <v>5775</v>
      </c>
      <c r="R116" s="63">
        <f t="shared" si="107"/>
        <v>11550</v>
      </c>
    </row>
    <row r="117" spans="1:30" s="46" customFormat="1" ht="40.5" customHeight="1" x14ac:dyDescent="0.2">
      <c r="A117" s="42">
        <v>77</v>
      </c>
      <c r="B117" s="78" t="s">
        <v>146</v>
      </c>
      <c r="C117" s="44" t="s">
        <v>24</v>
      </c>
      <c r="D117" s="45">
        <v>2</v>
      </c>
      <c r="E117" s="31">
        <v>3500</v>
      </c>
      <c r="F117" s="31">
        <v>3675</v>
      </c>
      <c r="G117" s="31">
        <v>3850</v>
      </c>
      <c r="H117" s="56"/>
      <c r="I117" s="56"/>
      <c r="J117" s="56"/>
      <c r="K117" s="57"/>
      <c r="L117" s="59">
        <f t="shared" ref="L117" si="108">(E117+F117+G117)/3</f>
        <v>3675</v>
      </c>
      <c r="M117" s="60">
        <f t="shared" ref="M117" si="109">SQRT(((SUM((POWER(E117-L117,2)),(POWER(F117-L117,2)),(POWER(G117-L117,2)))/(COLUMNS(E117:G117)-1))))</f>
        <v>175</v>
      </c>
      <c r="N117" s="60">
        <f t="shared" ref="N117" si="110">M117/L117*100</f>
        <v>4.7619047619047619</v>
      </c>
      <c r="O117" s="61">
        <f t="shared" ref="O117" si="111">((D117/3)*(SUM(E117:G117)))</f>
        <v>7350</v>
      </c>
      <c r="P117" s="62">
        <f t="shared" ref="P117" si="112">O117/D117</f>
        <v>3675</v>
      </c>
      <c r="Q117" s="61">
        <f t="shared" ref="Q117" si="113">ROUNDDOWN(P117,2)</f>
        <v>3675</v>
      </c>
      <c r="R117" s="63">
        <f t="shared" ref="R117" si="114">Q117*D117</f>
        <v>7350</v>
      </c>
    </row>
    <row r="118" spans="1:30" s="46" customFormat="1" ht="43.5" customHeight="1" x14ac:dyDescent="0.2">
      <c r="A118" s="42">
        <v>78</v>
      </c>
      <c r="B118" s="78" t="s">
        <v>147</v>
      </c>
      <c r="C118" s="44" t="s">
        <v>24</v>
      </c>
      <c r="D118" s="45">
        <v>1</v>
      </c>
      <c r="E118" s="31">
        <v>11240</v>
      </c>
      <c r="F118" s="31">
        <v>11802</v>
      </c>
      <c r="G118" s="31">
        <v>12364</v>
      </c>
      <c r="H118" s="56"/>
      <c r="I118" s="56"/>
      <c r="J118" s="56"/>
      <c r="K118" s="57"/>
      <c r="L118" s="59">
        <f t="shared" ref="L118" si="115">(E118+F118+G118)/3</f>
        <v>11802</v>
      </c>
      <c r="M118" s="60">
        <f t="shared" ref="M118" si="116">SQRT(((SUM((POWER(E118-L118,2)),(POWER(F118-L118,2)),(POWER(G118-L118,2)))/(COLUMNS(E118:G118)-1))))</f>
        <v>562</v>
      </c>
      <c r="N118" s="60">
        <f t="shared" ref="N118" si="117">M118/L118*100</f>
        <v>4.7619047619047619</v>
      </c>
      <c r="O118" s="61">
        <f t="shared" ref="O118" si="118">((D118/3)*(SUM(E118:G118)))</f>
        <v>11802</v>
      </c>
      <c r="P118" s="62">
        <f t="shared" ref="P118" si="119">O118/D118</f>
        <v>11802</v>
      </c>
      <c r="Q118" s="61">
        <f t="shared" ref="Q118" si="120">ROUNDDOWN(P118,2)</f>
        <v>11802</v>
      </c>
      <c r="R118" s="63">
        <f t="shared" ref="R118" si="121">Q118*D118</f>
        <v>11802</v>
      </c>
    </row>
    <row r="119" spans="1:30" s="46" customFormat="1" ht="33" customHeight="1" x14ac:dyDescent="0.2">
      <c r="A119" s="42">
        <v>79</v>
      </c>
      <c r="B119" s="78" t="s">
        <v>148</v>
      </c>
      <c r="C119" s="44" t="s">
        <v>24</v>
      </c>
      <c r="D119" s="45">
        <v>2</v>
      </c>
      <c r="E119" s="31">
        <v>4280</v>
      </c>
      <c r="F119" s="31">
        <v>4494</v>
      </c>
      <c r="G119" s="31">
        <v>4708</v>
      </c>
      <c r="H119" s="56"/>
      <c r="I119" s="56"/>
      <c r="J119" s="56"/>
      <c r="K119" s="57"/>
      <c r="L119" s="59">
        <f t="shared" ref="L119" si="122">(E119+F119+G119)/3</f>
        <v>4494</v>
      </c>
      <c r="M119" s="60">
        <f t="shared" ref="M119" si="123">SQRT(((SUM((POWER(E119-L119,2)),(POWER(F119-L119,2)),(POWER(G119-L119,2)))/(COLUMNS(E119:G119)-1))))</f>
        <v>214</v>
      </c>
      <c r="N119" s="60">
        <f t="shared" ref="N119" si="124">M119/L119*100</f>
        <v>4.7619047619047619</v>
      </c>
      <c r="O119" s="61">
        <f t="shared" ref="O119" si="125">((D119/3)*(SUM(E119:G119)))</f>
        <v>8988</v>
      </c>
      <c r="P119" s="62">
        <f t="shared" ref="P119" si="126">O119/D119</f>
        <v>4494</v>
      </c>
      <c r="Q119" s="61">
        <f t="shared" ref="Q119" si="127">ROUNDDOWN(P119,2)</f>
        <v>4494</v>
      </c>
      <c r="R119" s="63">
        <f t="shared" ref="R119" si="128">Q119*D119</f>
        <v>8988</v>
      </c>
    </row>
    <row r="120" spans="1:30" s="46" customFormat="1" ht="33" customHeight="1" x14ac:dyDescent="0.2">
      <c r="A120" s="42">
        <v>80</v>
      </c>
      <c r="B120" s="78" t="s">
        <v>149</v>
      </c>
      <c r="C120" s="44" t="s">
        <v>24</v>
      </c>
      <c r="D120" s="45">
        <v>1</v>
      </c>
      <c r="E120" s="31">
        <v>7500</v>
      </c>
      <c r="F120" s="31">
        <v>7875</v>
      </c>
      <c r="G120" s="31">
        <v>8250</v>
      </c>
      <c r="H120" s="56"/>
      <c r="I120" s="56"/>
      <c r="J120" s="56"/>
      <c r="K120" s="57"/>
      <c r="L120" s="59">
        <f t="shared" ref="L120:L123" si="129">(E120+F120+G120)/3</f>
        <v>7875</v>
      </c>
      <c r="M120" s="60">
        <f t="shared" ref="M120:M123" si="130">SQRT(((SUM((POWER(E120-L120,2)),(POWER(F120-L120,2)),(POWER(G120-L120,2)))/(COLUMNS(E120:G120)-1))))</f>
        <v>375</v>
      </c>
      <c r="N120" s="60">
        <f t="shared" ref="N120:N123" si="131">M120/L120*100</f>
        <v>4.7619047619047619</v>
      </c>
      <c r="O120" s="61">
        <f t="shared" ref="O120:O123" si="132">((D120/3)*(SUM(E120:G120)))</f>
        <v>7875</v>
      </c>
      <c r="P120" s="62">
        <f t="shared" ref="P120:P123" si="133">O120/D120</f>
        <v>7875</v>
      </c>
      <c r="Q120" s="61">
        <f t="shared" ref="Q120:Q123" si="134">ROUNDDOWN(P120,2)</f>
        <v>7875</v>
      </c>
      <c r="R120" s="63">
        <f t="shared" ref="R120:R122" si="135">Q120*D120</f>
        <v>7875</v>
      </c>
    </row>
    <row r="121" spans="1:30" s="46" customFormat="1" ht="33" customHeight="1" x14ac:dyDescent="0.2">
      <c r="A121" s="42">
        <v>81</v>
      </c>
      <c r="B121" s="78" t="s">
        <v>150</v>
      </c>
      <c r="C121" s="44" t="s">
        <v>24</v>
      </c>
      <c r="D121" s="45">
        <v>1</v>
      </c>
      <c r="E121" s="31">
        <v>7100</v>
      </c>
      <c r="F121" s="31">
        <v>7455</v>
      </c>
      <c r="G121" s="31">
        <v>7810</v>
      </c>
      <c r="H121" s="56"/>
      <c r="I121" s="56"/>
      <c r="J121" s="56"/>
      <c r="K121" s="57"/>
      <c r="L121" s="59">
        <f t="shared" si="129"/>
        <v>7455</v>
      </c>
      <c r="M121" s="60">
        <f t="shared" si="130"/>
        <v>355</v>
      </c>
      <c r="N121" s="60">
        <f t="shared" si="131"/>
        <v>4.7619047619047619</v>
      </c>
      <c r="O121" s="61">
        <f t="shared" si="132"/>
        <v>7455</v>
      </c>
      <c r="P121" s="62">
        <f t="shared" si="133"/>
        <v>7455</v>
      </c>
      <c r="Q121" s="61">
        <f t="shared" si="134"/>
        <v>7455</v>
      </c>
      <c r="R121" s="63">
        <f t="shared" si="135"/>
        <v>7455</v>
      </c>
    </row>
    <row r="122" spans="1:30" s="46" customFormat="1" ht="33" customHeight="1" x14ac:dyDescent="0.2">
      <c r="A122" s="42">
        <v>82</v>
      </c>
      <c r="B122" s="78" t="s">
        <v>151</v>
      </c>
      <c r="C122" s="44" t="s">
        <v>24</v>
      </c>
      <c r="D122" s="45">
        <v>1</v>
      </c>
      <c r="E122" s="31">
        <v>12600</v>
      </c>
      <c r="F122" s="31">
        <v>13230</v>
      </c>
      <c r="G122" s="31">
        <v>13860</v>
      </c>
      <c r="H122" s="56"/>
      <c r="I122" s="56"/>
      <c r="J122" s="56"/>
      <c r="K122" s="57"/>
      <c r="L122" s="59">
        <f t="shared" si="129"/>
        <v>13230</v>
      </c>
      <c r="M122" s="60">
        <f t="shared" si="130"/>
        <v>630</v>
      </c>
      <c r="N122" s="60">
        <f t="shared" si="131"/>
        <v>4.7619047619047619</v>
      </c>
      <c r="O122" s="61">
        <f t="shared" si="132"/>
        <v>13230</v>
      </c>
      <c r="P122" s="62">
        <f t="shared" si="133"/>
        <v>13230</v>
      </c>
      <c r="Q122" s="61">
        <f t="shared" si="134"/>
        <v>13230</v>
      </c>
      <c r="R122" s="63">
        <f t="shared" si="135"/>
        <v>13230</v>
      </c>
    </row>
    <row r="123" spans="1:30" s="46" customFormat="1" ht="33" customHeight="1" x14ac:dyDescent="0.2">
      <c r="A123" s="42">
        <v>83</v>
      </c>
      <c r="B123" s="78" t="s">
        <v>152</v>
      </c>
      <c r="C123" s="44" t="s">
        <v>24</v>
      </c>
      <c r="D123" s="45">
        <v>1</v>
      </c>
      <c r="E123" s="31">
        <v>9700</v>
      </c>
      <c r="F123" s="31">
        <v>10185</v>
      </c>
      <c r="G123" s="31">
        <v>10670</v>
      </c>
      <c r="H123" s="56"/>
      <c r="I123" s="56"/>
      <c r="J123" s="56"/>
      <c r="K123" s="57"/>
      <c r="L123" s="59">
        <f t="shared" si="129"/>
        <v>10185</v>
      </c>
      <c r="M123" s="60">
        <f t="shared" si="130"/>
        <v>485</v>
      </c>
      <c r="N123" s="60">
        <f t="shared" si="131"/>
        <v>4.7619047619047619</v>
      </c>
      <c r="O123" s="61">
        <f t="shared" si="132"/>
        <v>10185</v>
      </c>
      <c r="P123" s="62">
        <f t="shared" si="133"/>
        <v>10185</v>
      </c>
      <c r="Q123" s="61">
        <f t="shared" si="134"/>
        <v>10185</v>
      </c>
      <c r="R123" s="63">
        <v>18480</v>
      </c>
    </row>
    <row r="124" spans="1:30" s="46" customFormat="1" ht="33" customHeight="1" x14ac:dyDescent="0.2">
      <c r="A124" s="42">
        <v>84</v>
      </c>
      <c r="B124" s="78" t="s">
        <v>153</v>
      </c>
      <c r="C124" s="44" t="s">
        <v>24</v>
      </c>
      <c r="D124" s="45">
        <v>1</v>
      </c>
      <c r="E124" s="31">
        <v>58000</v>
      </c>
      <c r="F124" s="31">
        <v>60900</v>
      </c>
      <c r="G124" s="31">
        <v>63800</v>
      </c>
      <c r="H124" s="56"/>
      <c r="I124" s="56"/>
      <c r="J124" s="56"/>
      <c r="K124" s="57"/>
      <c r="L124" s="59">
        <f t="shared" ref="L124" si="136">(E124+F124+G124)/3</f>
        <v>60900</v>
      </c>
      <c r="M124" s="60">
        <f t="shared" ref="M124" si="137">SQRT(((SUM((POWER(E124-L124,2)),(POWER(F124-L124,2)),(POWER(G124-L124,2)))/(COLUMNS(E124:G124)-1))))</f>
        <v>2900</v>
      </c>
      <c r="N124" s="60">
        <f t="shared" ref="N124" si="138">M124/L124*100</f>
        <v>4.7619047619047619</v>
      </c>
      <c r="O124" s="61">
        <f t="shared" ref="O124" si="139">((D124/3)*(SUM(E124:G124)))</f>
        <v>60900</v>
      </c>
      <c r="P124" s="62">
        <f t="shared" ref="P124" si="140">O124/D124</f>
        <v>60900</v>
      </c>
      <c r="Q124" s="61">
        <f t="shared" ref="Q124" si="141">ROUNDDOWN(P124,2)</f>
        <v>60900</v>
      </c>
      <c r="R124" s="63">
        <f t="shared" ref="R124" si="142">Q124*D124</f>
        <v>60900</v>
      </c>
    </row>
    <row r="125" spans="1:30" s="46" customFormat="1" ht="33" customHeight="1" x14ac:dyDescent="0.2">
      <c r="A125" s="42">
        <v>85</v>
      </c>
      <c r="B125" s="78" t="s">
        <v>154</v>
      </c>
      <c r="C125" s="44" t="s">
        <v>24</v>
      </c>
      <c r="D125" s="45">
        <v>1</v>
      </c>
      <c r="E125" s="31">
        <v>34570</v>
      </c>
      <c r="F125" s="31">
        <v>36298.5</v>
      </c>
      <c r="G125" s="31">
        <v>38027</v>
      </c>
      <c r="H125" s="56"/>
      <c r="I125" s="56"/>
      <c r="J125" s="56"/>
      <c r="K125" s="57"/>
      <c r="L125" s="59">
        <f t="shared" si="94"/>
        <v>36298.5</v>
      </c>
      <c r="M125" s="60">
        <f t="shared" si="95"/>
        <v>1728.5</v>
      </c>
      <c r="N125" s="60">
        <f t="shared" si="96"/>
        <v>4.7619047619047619</v>
      </c>
      <c r="O125" s="61">
        <f t="shared" si="97"/>
        <v>36298.5</v>
      </c>
      <c r="P125" s="62">
        <f t="shared" si="98"/>
        <v>36298.5</v>
      </c>
      <c r="Q125" s="61">
        <f t="shared" si="99"/>
        <v>36298.5</v>
      </c>
      <c r="R125" s="63">
        <f t="shared" si="100"/>
        <v>36298.5</v>
      </c>
    </row>
    <row r="126" spans="1:30" s="46" customFormat="1" ht="33" customHeight="1" x14ac:dyDescent="0.2">
      <c r="A126" s="42">
        <v>86</v>
      </c>
      <c r="B126" s="78" t="s">
        <v>155</v>
      </c>
      <c r="C126" s="44" t="s">
        <v>24</v>
      </c>
      <c r="D126" s="45">
        <v>1</v>
      </c>
      <c r="E126" s="31">
        <v>57780</v>
      </c>
      <c r="F126" s="31">
        <v>60669</v>
      </c>
      <c r="G126" s="31">
        <v>63558</v>
      </c>
      <c r="H126" s="56"/>
      <c r="I126" s="56"/>
      <c r="J126" s="56"/>
      <c r="K126" s="57"/>
      <c r="L126" s="59">
        <f t="shared" si="7"/>
        <v>60669</v>
      </c>
      <c r="M126" s="60">
        <f t="shared" ref="M126" si="143">SQRT(((SUM((POWER(E126-L126,2)),(POWER(F126-L126,2)),(POWER(G126-L126,2)))/(COLUMNS(E126:G126)-1))))</f>
        <v>2889</v>
      </c>
      <c r="N126" s="60">
        <f t="shared" ref="N126" si="144">M126/L126*100</f>
        <v>4.7619047619047619</v>
      </c>
      <c r="O126" s="61">
        <f t="shared" si="10"/>
        <v>60669</v>
      </c>
      <c r="P126" s="62">
        <f t="shared" ref="P126" si="145">O126/D126</f>
        <v>60669</v>
      </c>
      <c r="Q126" s="61">
        <f t="shared" ref="Q126" si="146">ROUNDDOWN(P126,2)</f>
        <v>60669</v>
      </c>
      <c r="R126" s="63">
        <v>18480</v>
      </c>
    </row>
    <row r="127" spans="1:30" s="1" customFormat="1" ht="15" customHeight="1" x14ac:dyDescent="0.2">
      <c r="A127" s="13"/>
      <c r="B127" s="14"/>
      <c r="C127" s="15"/>
      <c r="D127" s="30"/>
      <c r="E127" s="79"/>
      <c r="F127" s="16"/>
      <c r="G127" s="16"/>
      <c r="H127" s="16"/>
      <c r="I127" s="16"/>
      <c r="J127" s="16"/>
      <c r="K127" s="17"/>
      <c r="L127" s="18"/>
      <c r="M127" s="19"/>
      <c r="N127" s="37"/>
      <c r="O127" s="105" t="s">
        <v>13</v>
      </c>
      <c r="P127" s="105"/>
      <c r="Q127" s="106"/>
      <c r="R127" s="22">
        <f>SUM(R9:R126)</f>
        <v>1748131.3599999999</v>
      </c>
    </row>
    <row r="128" spans="1:30" s="1" customFormat="1" ht="15" customHeight="1" x14ac:dyDescent="0.25">
      <c r="A128" s="50"/>
      <c r="B128" s="47" t="s">
        <v>27</v>
      </c>
      <c r="C128" s="15"/>
      <c r="D128" s="30"/>
      <c r="E128" s="81">
        <v>1456776.13</v>
      </c>
      <c r="F128" s="53" t="s">
        <v>8</v>
      </c>
      <c r="G128" s="17"/>
      <c r="H128" s="17"/>
      <c r="I128" s="17"/>
      <c r="J128" s="17"/>
      <c r="K128" s="17"/>
      <c r="L128" s="55"/>
      <c r="M128" s="51"/>
      <c r="N128" s="52"/>
      <c r="O128" s="53"/>
      <c r="P128" s="53"/>
      <c r="Q128" s="53"/>
      <c r="R128" s="54"/>
    </row>
    <row r="129" spans="1:27" s="1" customFormat="1" ht="8.25" customHeight="1" x14ac:dyDescent="0.25">
      <c r="A129" s="50"/>
      <c r="B129" s="47"/>
      <c r="C129" s="15"/>
      <c r="D129" s="30"/>
      <c r="E129" s="82"/>
      <c r="F129" s="17"/>
      <c r="G129" s="17"/>
      <c r="H129" s="17"/>
      <c r="I129" s="17"/>
      <c r="J129" s="17"/>
      <c r="K129" s="17"/>
      <c r="L129" s="18"/>
      <c r="M129" s="51"/>
      <c r="N129" s="52"/>
      <c r="O129" s="53"/>
      <c r="P129" s="53"/>
      <c r="Q129" s="53"/>
      <c r="R129" s="54"/>
    </row>
    <row r="130" spans="1:27" s="1" customFormat="1" ht="15" customHeight="1" x14ac:dyDescent="0.25">
      <c r="A130" s="50"/>
      <c r="B130" s="47" t="s">
        <v>42</v>
      </c>
      <c r="C130" s="15"/>
      <c r="D130" s="30"/>
      <c r="E130" s="81">
        <v>291355.23</v>
      </c>
      <c r="F130" s="53" t="s">
        <v>8</v>
      </c>
      <c r="G130" s="17"/>
      <c r="H130" s="17"/>
      <c r="I130" s="17"/>
      <c r="J130" s="17"/>
      <c r="K130" s="17"/>
      <c r="L130" s="18"/>
      <c r="M130" s="51"/>
      <c r="N130" s="52"/>
      <c r="O130" s="53"/>
      <c r="P130" s="53"/>
      <c r="Q130" s="53"/>
      <c r="R130" s="54"/>
    </row>
    <row r="131" spans="1:27" s="7" customFormat="1" ht="27.75" customHeight="1" x14ac:dyDescent="0.25">
      <c r="A131" s="100" t="s">
        <v>21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25"/>
      <c r="L131" s="27">
        <f>R127</f>
        <v>1748131.3599999999</v>
      </c>
      <c r="M131" s="21" t="s">
        <v>8</v>
      </c>
      <c r="N131" s="38"/>
      <c r="O131" s="21"/>
      <c r="P131" s="21"/>
      <c r="Q131" s="21"/>
      <c r="R131" s="20"/>
    </row>
    <row r="132" spans="1:27" ht="52.5" customHeight="1" x14ac:dyDescent="0.2">
      <c r="A132" s="101" t="s">
        <v>15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AA132" s="70" t="s">
        <v>43</v>
      </c>
    </row>
    <row r="133" spans="1:27" ht="18.75" customHeight="1" x14ac:dyDescent="0.2">
      <c r="A133" s="33"/>
      <c r="B133" s="101" t="s">
        <v>22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39"/>
      <c r="O133" s="33"/>
      <c r="P133" s="33"/>
      <c r="Q133" s="33"/>
      <c r="R133" s="33"/>
    </row>
    <row r="134" spans="1:27" s="8" customFormat="1" ht="33" customHeight="1" x14ac:dyDescent="0.25">
      <c r="A134" s="32"/>
      <c r="B134" s="97" t="s">
        <v>156</v>
      </c>
      <c r="C134" s="97"/>
      <c r="D134" s="97"/>
      <c r="E134" s="97"/>
      <c r="F134" s="97"/>
      <c r="G134" s="28"/>
      <c r="H134" s="28"/>
      <c r="I134" s="28"/>
      <c r="J134" s="28"/>
      <c r="K134" s="28"/>
      <c r="L134" s="29"/>
      <c r="M134" s="29"/>
      <c r="N134" s="41"/>
      <c r="O134" s="12"/>
    </row>
    <row r="135" spans="1:27" s="8" customFormat="1" ht="15.75" x14ac:dyDescent="0.25">
      <c r="A135" s="98"/>
      <c r="B135" s="98"/>
      <c r="C135" s="98"/>
      <c r="D135" s="9"/>
      <c r="E135" s="10"/>
      <c r="F135" s="11"/>
      <c r="L135" s="24"/>
      <c r="M135" s="26"/>
      <c r="N135" s="40"/>
      <c r="O135" s="26"/>
    </row>
  </sheetData>
  <mergeCells count="19">
    <mergeCell ref="B134:F134"/>
    <mergeCell ref="A135:C135"/>
    <mergeCell ref="O7:R7"/>
    <mergeCell ref="A131:J131"/>
    <mergeCell ref="A132:R132"/>
    <mergeCell ref="H7:J7"/>
    <mergeCell ref="K7:K8"/>
    <mergeCell ref="O127:Q127"/>
    <mergeCell ref="B133:M133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E5:O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7" zoomScale="70" zoomScaleNormal="70" workbookViewId="0">
      <selection activeCell="AF12" sqref="AF12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13.140625" style="2" customWidth="1"/>
    <col min="20" max="20" width="20.85546875" style="2" customWidth="1"/>
    <col min="21" max="21" width="8.7109375" style="2" customWidth="1"/>
    <col min="22" max="16384" width="9.140625" style="2"/>
  </cols>
  <sheetData>
    <row r="1" spans="1:21" ht="2.25" customHeight="1" x14ac:dyDescent="0.2"/>
    <row r="2" spans="1:21" ht="63" hidden="1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1" ht="52.5" hidden="1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1" ht="21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93" t="s">
        <v>25</v>
      </c>
      <c r="N4" s="94"/>
      <c r="O4" s="94"/>
      <c r="P4" s="94"/>
      <c r="Q4" s="69"/>
      <c r="R4" s="69"/>
    </row>
    <row r="5" spans="1:21" ht="21.75" customHeight="1" x14ac:dyDescent="0.3">
      <c r="A5" s="69"/>
      <c r="B5" s="69"/>
      <c r="C5" s="69"/>
      <c r="D5" s="69"/>
      <c r="E5" s="69"/>
      <c r="F5" s="69"/>
      <c r="G5" s="95" t="s">
        <v>26</v>
      </c>
      <c r="H5" s="107"/>
      <c r="I5" s="107"/>
      <c r="J5" s="107"/>
      <c r="K5" s="107"/>
      <c r="L5" s="107"/>
      <c r="M5" s="107"/>
      <c r="N5" s="107"/>
      <c r="O5" s="49"/>
      <c r="P5" s="49"/>
      <c r="Q5" s="69"/>
      <c r="R5" s="69"/>
    </row>
    <row r="6" spans="1:21" ht="36" customHeight="1" x14ac:dyDescent="0.2">
      <c r="A6" s="84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21" ht="39" customHeight="1" x14ac:dyDescent="0.2">
      <c r="A7" s="85" t="s">
        <v>0</v>
      </c>
      <c r="B7" s="86" t="s">
        <v>14</v>
      </c>
      <c r="C7" s="87" t="s">
        <v>1</v>
      </c>
      <c r="D7" s="87" t="s">
        <v>2</v>
      </c>
      <c r="E7" s="89" t="s">
        <v>3</v>
      </c>
      <c r="F7" s="90"/>
      <c r="G7" s="91"/>
      <c r="H7" s="89" t="s">
        <v>9</v>
      </c>
      <c r="I7" s="90"/>
      <c r="J7" s="90"/>
      <c r="K7" s="103" t="s">
        <v>11</v>
      </c>
      <c r="L7" s="92" t="s">
        <v>17</v>
      </c>
      <c r="M7" s="92"/>
      <c r="N7" s="92"/>
      <c r="O7" s="99" t="s">
        <v>18</v>
      </c>
      <c r="P7" s="99"/>
      <c r="Q7" s="99"/>
      <c r="R7" s="99"/>
    </row>
    <row r="8" spans="1:21" ht="156" customHeight="1" x14ac:dyDescent="0.2">
      <c r="A8" s="85"/>
      <c r="B8" s="86"/>
      <c r="C8" s="88"/>
      <c r="D8" s="88"/>
      <c r="E8" s="31" t="s">
        <v>40</v>
      </c>
      <c r="F8" s="31" t="s">
        <v>44</v>
      </c>
      <c r="G8" s="31" t="s">
        <v>41</v>
      </c>
      <c r="H8" s="4" t="s">
        <v>10</v>
      </c>
      <c r="I8" s="4" t="s">
        <v>10</v>
      </c>
      <c r="J8" s="4" t="s">
        <v>10</v>
      </c>
      <c r="K8" s="104"/>
      <c r="L8" s="66" t="s">
        <v>12</v>
      </c>
      <c r="M8" s="66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66" t="s">
        <v>20</v>
      </c>
    </row>
    <row r="9" spans="1:21" s="46" customFormat="1" ht="33" customHeight="1" x14ac:dyDescent="0.2">
      <c r="A9" s="42">
        <v>1</v>
      </c>
      <c r="B9" s="43" t="s">
        <v>29</v>
      </c>
      <c r="C9" s="44" t="s">
        <v>24</v>
      </c>
      <c r="D9" s="45">
        <v>15</v>
      </c>
      <c r="E9" s="58">
        <v>900</v>
      </c>
      <c r="F9" s="58">
        <v>883.5</v>
      </c>
      <c r="G9" s="58">
        <v>1070</v>
      </c>
      <c r="H9" s="56"/>
      <c r="I9" s="56"/>
      <c r="J9" s="56"/>
      <c r="K9" s="57"/>
      <c r="L9" s="59">
        <f t="shared" ref="L9:L20" si="0">(E9+F9+G9)/3</f>
        <v>951.16666666666663</v>
      </c>
      <c r="M9" s="60">
        <f t="shared" ref="M9:M20" si="1">SQRT(((SUM((POWER(E9-L9,2)),(POWER(F9-L9,2)),(POWER(G9-L9,2)))/(COLUMNS(E9:G9)-1))))</f>
        <v>103.2428367168073</v>
      </c>
      <c r="N9" s="60">
        <f t="shared" ref="N9:N20" si="2">M9/L9*100</f>
        <v>10.854337135112036</v>
      </c>
      <c r="O9" s="61">
        <f t="shared" ref="O9:O20" si="3">((D9/3)*(SUM(E9:G9)))</f>
        <v>14267.5</v>
      </c>
      <c r="P9" s="62">
        <f t="shared" ref="P9:P20" si="4">O9/D9</f>
        <v>951.16666666666663</v>
      </c>
      <c r="Q9" s="61">
        <f t="shared" ref="Q9:Q20" si="5">ROUNDDOWN(P9,2)</f>
        <v>951.16</v>
      </c>
      <c r="R9" s="63">
        <f t="shared" ref="R9:R20" si="6">Q9*D9</f>
        <v>14267.4</v>
      </c>
      <c r="S9" s="46">
        <f>D9*E9</f>
        <v>13500</v>
      </c>
      <c r="T9" s="46">
        <f>D9*F9</f>
        <v>13252.5</v>
      </c>
      <c r="U9" s="46">
        <f>T9*1.2</f>
        <v>15903</v>
      </c>
    </row>
    <row r="10" spans="1:21" s="46" customFormat="1" ht="33" customHeight="1" x14ac:dyDescent="0.2">
      <c r="A10" s="42">
        <v>2</v>
      </c>
      <c r="B10" s="43" t="s">
        <v>30</v>
      </c>
      <c r="C10" s="44" t="s">
        <v>24</v>
      </c>
      <c r="D10" s="45">
        <v>13</v>
      </c>
      <c r="E10" s="58">
        <v>1500</v>
      </c>
      <c r="F10" s="58">
        <v>823.5</v>
      </c>
      <c r="G10" s="58">
        <v>1535</v>
      </c>
      <c r="H10" s="56"/>
      <c r="I10" s="56"/>
      <c r="J10" s="56"/>
      <c r="K10" s="57"/>
      <c r="L10" s="59">
        <f t="shared" si="0"/>
        <v>1286.1666666666667</v>
      </c>
      <c r="M10" s="60">
        <f t="shared" si="1"/>
        <v>401.06306652861139</v>
      </c>
      <c r="N10" s="60">
        <f t="shared" si="2"/>
        <v>31.182822329553815</v>
      </c>
      <c r="O10" s="61">
        <f t="shared" si="3"/>
        <v>16720.166666666664</v>
      </c>
      <c r="P10" s="62">
        <f t="shared" si="4"/>
        <v>1286.1666666666665</v>
      </c>
      <c r="Q10" s="61">
        <f t="shared" si="5"/>
        <v>1286.1600000000001</v>
      </c>
      <c r="R10" s="63">
        <f t="shared" si="6"/>
        <v>16720.080000000002</v>
      </c>
      <c r="S10" s="46">
        <f>D10*E10</f>
        <v>19500</v>
      </c>
      <c r="T10" s="46">
        <f t="shared" ref="T10:T20" si="7">D10*F10</f>
        <v>10705.5</v>
      </c>
      <c r="U10" s="46">
        <f t="shared" ref="U10:U20" si="8">T10*1.2</f>
        <v>12846.6</v>
      </c>
    </row>
    <row r="11" spans="1:21" s="46" customFormat="1" ht="33" customHeight="1" x14ac:dyDescent="0.2">
      <c r="A11" s="42">
        <v>3</v>
      </c>
      <c r="B11" s="43" t="s">
        <v>23</v>
      </c>
      <c r="C11" s="44" t="s">
        <v>24</v>
      </c>
      <c r="D11" s="45">
        <v>27</v>
      </c>
      <c r="E11" s="58">
        <v>1050.5</v>
      </c>
      <c r="F11" s="58">
        <v>686</v>
      </c>
      <c r="G11" s="58">
        <v>1150</v>
      </c>
      <c r="H11" s="56"/>
      <c r="I11" s="56"/>
      <c r="J11" s="56"/>
      <c r="K11" s="57"/>
      <c r="L11" s="59">
        <f t="shared" si="0"/>
        <v>962.16666666666663</v>
      </c>
      <c r="M11" s="60">
        <f t="shared" si="1"/>
        <v>244.28688735446553</v>
      </c>
      <c r="N11" s="60">
        <f t="shared" si="2"/>
        <v>25.389248642418039</v>
      </c>
      <c r="O11" s="61">
        <f t="shared" si="3"/>
        <v>25978.5</v>
      </c>
      <c r="P11" s="62">
        <f t="shared" si="4"/>
        <v>962.16666666666663</v>
      </c>
      <c r="Q11" s="61">
        <f t="shared" si="5"/>
        <v>962.16</v>
      </c>
      <c r="R11" s="63">
        <f t="shared" si="6"/>
        <v>25978.32</v>
      </c>
      <c r="S11" s="46">
        <f>D11*E11</f>
        <v>28363.5</v>
      </c>
      <c r="T11" s="46">
        <f t="shared" si="7"/>
        <v>18522</v>
      </c>
      <c r="U11" s="46">
        <f t="shared" si="8"/>
        <v>22226.399999999998</v>
      </c>
    </row>
    <row r="12" spans="1:21" s="46" customFormat="1" ht="33" customHeight="1" x14ac:dyDescent="0.2">
      <c r="A12" s="42">
        <v>4</v>
      </c>
      <c r="B12" s="43" t="s">
        <v>31</v>
      </c>
      <c r="C12" s="44" t="s">
        <v>24</v>
      </c>
      <c r="D12" s="45">
        <v>5</v>
      </c>
      <c r="E12" s="58">
        <v>1296</v>
      </c>
      <c r="F12" s="58">
        <v>1823.5</v>
      </c>
      <c r="G12" s="58">
        <v>1700</v>
      </c>
      <c r="H12" s="56"/>
      <c r="I12" s="56"/>
      <c r="J12" s="56"/>
      <c r="K12" s="57"/>
      <c r="L12" s="59">
        <f t="shared" si="0"/>
        <v>1606.5</v>
      </c>
      <c r="M12" s="60">
        <f t="shared" si="1"/>
        <v>275.89989126492964</v>
      </c>
      <c r="N12" s="60">
        <f t="shared" si="2"/>
        <v>17.17397393494738</v>
      </c>
      <c r="O12" s="61">
        <f t="shared" si="3"/>
        <v>8032.5</v>
      </c>
      <c r="P12" s="62">
        <f t="shared" si="4"/>
        <v>1606.5</v>
      </c>
      <c r="Q12" s="61">
        <f t="shared" si="5"/>
        <v>1606.5</v>
      </c>
      <c r="R12" s="63">
        <f t="shared" si="6"/>
        <v>8032.5</v>
      </c>
      <c r="S12" s="46">
        <f>D12*E12</f>
        <v>6480</v>
      </c>
      <c r="T12" s="46">
        <f t="shared" si="7"/>
        <v>9117.5</v>
      </c>
      <c r="U12" s="46">
        <f t="shared" si="8"/>
        <v>10941</v>
      </c>
    </row>
    <row r="13" spans="1:21" s="46" customFormat="1" ht="33" customHeight="1" x14ac:dyDescent="0.2">
      <c r="A13" s="42">
        <v>5</v>
      </c>
      <c r="B13" s="43" t="s">
        <v>32</v>
      </c>
      <c r="C13" s="44" t="s">
        <v>24</v>
      </c>
      <c r="D13" s="45">
        <v>6</v>
      </c>
      <c r="E13" s="58">
        <v>2480</v>
      </c>
      <c r="F13" s="58">
        <v>3917.5</v>
      </c>
      <c r="G13" s="58">
        <v>3528</v>
      </c>
      <c r="H13" s="56"/>
      <c r="I13" s="56"/>
      <c r="J13" s="56"/>
      <c r="K13" s="57"/>
      <c r="L13" s="59">
        <f t="shared" si="0"/>
        <v>3308.5</v>
      </c>
      <c r="M13" s="60">
        <f t="shared" si="1"/>
        <v>743.46267559306568</v>
      </c>
      <c r="N13" s="60">
        <f t="shared" si="2"/>
        <v>22.471291388637319</v>
      </c>
      <c r="O13" s="61">
        <f t="shared" si="3"/>
        <v>19851</v>
      </c>
      <c r="P13" s="62">
        <f t="shared" si="4"/>
        <v>3308.5</v>
      </c>
      <c r="Q13" s="61">
        <f t="shared" si="5"/>
        <v>3308.5</v>
      </c>
      <c r="R13" s="63">
        <f t="shared" si="6"/>
        <v>19851</v>
      </c>
      <c r="S13" s="46">
        <f t="shared" ref="S13:S20" si="9">D13*E13</f>
        <v>14880</v>
      </c>
      <c r="T13" s="46">
        <f t="shared" si="7"/>
        <v>23505</v>
      </c>
      <c r="U13" s="46">
        <f t="shared" si="8"/>
        <v>28206</v>
      </c>
    </row>
    <row r="14" spans="1:21" s="46" customFormat="1" ht="33" customHeight="1" x14ac:dyDescent="0.2">
      <c r="A14" s="42">
        <v>6</v>
      </c>
      <c r="B14" s="43" t="s">
        <v>33</v>
      </c>
      <c r="C14" s="44" t="s">
        <v>24</v>
      </c>
      <c r="D14" s="73">
        <v>120</v>
      </c>
      <c r="E14" s="74">
        <v>2150</v>
      </c>
      <c r="F14" s="58">
        <v>1715.5</v>
      </c>
      <c r="G14" s="58">
        <v>2650</v>
      </c>
      <c r="H14" s="56"/>
      <c r="I14" s="56"/>
      <c r="J14" s="56"/>
      <c r="K14" s="57"/>
      <c r="L14" s="59">
        <f t="shared" si="0"/>
        <v>2171.8333333333335</v>
      </c>
      <c r="M14" s="60">
        <f t="shared" si="1"/>
        <v>467.63242331272681</v>
      </c>
      <c r="N14" s="60">
        <f t="shared" si="2"/>
        <v>21.531690122602722</v>
      </c>
      <c r="O14" s="61">
        <f t="shared" si="3"/>
        <v>260620</v>
      </c>
      <c r="P14" s="62">
        <f t="shared" si="4"/>
        <v>2171.8333333333335</v>
      </c>
      <c r="Q14" s="61">
        <f t="shared" si="5"/>
        <v>2171.83</v>
      </c>
      <c r="R14" s="63">
        <f t="shared" si="6"/>
        <v>260619.59999999998</v>
      </c>
      <c r="S14" s="72">
        <f>D14*E14</f>
        <v>258000</v>
      </c>
      <c r="T14" s="46">
        <f t="shared" si="7"/>
        <v>205860</v>
      </c>
      <c r="U14" s="46">
        <f t="shared" si="8"/>
        <v>247032</v>
      </c>
    </row>
    <row r="15" spans="1:21" s="46" customFormat="1" ht="37.5" customHeight="1" x14ac:dyDescent="0.2">
      <c r="A15" s="42">
        <v>7</v>
      </c>
      <c r="B15" s="43" t="s">
        <v>35</v>
      </c>
      <c r="C15" s="44" t="s">
        <v>24</v>
      </c>
      <c r="D15" s="45">
        <v>16</v>
      </c>
      <c r="E15" s="58">
        <v>1955</v>
      </c>
      <c r="F15" s="58">
        <v>1519</v>
      </c>
      <c r="G15" s="58">
        <v>2750</v>
      </c>
      <c r="H15" s="56"/>
      <c r="I15" s="56"/>
      <c r="J15" s="56"/>
      <c r="K15" s="57"/>
      <c r="L15" s="59">
        <f t="shared" si="0"/>
        <v>2074.6666666666665</v>
      </c>
      <c r="M15" s="60">
        <f t="shared" si="1"/>
        <v>624.16370715809273</v>
      </c>
      <c r="N15" s="60">
        <f t="shared" si="2"/>
        <v>30.085011591810385</v>
      </c>
      <c r="O15" s="61">
        <f t="shared" si="3"/>
        <v>33194.666666666664</v>
      </c>
      <c r="P15" s="62">
        <f t="shared" si="4"/>
        <v>2074.6666666666665</v>
      </c>
      <c r="Q15" s="61">
        <f t="shared" si="5"/>
        <v>2074.66</v>
      </c>
      <c r="R15" s="63">
        <f t="shared" si="6"/>
        <v>33194.559999999998</v>
      </c>
      <c r="S15" s="46">
        <f t="shared" si="9"/>
        <v>31280</v>
      </c>
      <c r="T15" s="46">
        <f t="shared" si="7"/>
        <v>24304</v>
      </c>
      <c r="U15" s="46">
        <f t="shared" si="8"/>
        <v>29164.799999999999</v>
      </c>
    </row>
    <row r="16" spans="1:21" s="46" customFormat="1" ht="37.5" customHeight="1" x14ac:dyDescent="0.2">
      <c r="A16" s="42">
        <v>8</v>
      </c>
      <c r="B16" s="43" t="s">
        <v>34</v>
      </c>
      <c r="C16" s="44" t="s">
        <v>24</v>
      </c>
      <c r="D16" s="45">
        <v>29</v>
      </c>
      <c r="E16" s="58">
        <v>2550</v>
      </c>
      <c r="F16" s="58">
        <v>1715.5</v>
      </c>
      <c r="G16" s="58">
        <v>2761</v>
      </c>
      <c r="H16" s="56"/>
      <c r="I16" s="56"/>
      <c r="J16" s="56"/>
      <c r="K16" s="57"/>
      <c r="L16" s="59">
        <f t="shared" si="0"/>
        <v>2342.1666666666665</v>
      </c>
      <c r="M16" s="60">
        <f t="shared" si="1"/>
        <v>552.86850455902561</v>
      </c>
      <c r="N16" s="60">
        <f t="shared" si="2"/>
        <v>23.605002685221333</v>
      </c>
      <c r="O16" s="61">
        <f t="shared" si="3"/>
        <v>67922.833333333328</v>
      </c>
      <c r="P16" s="62">
        <f t="shared" si="4"/>
        <v>2342.1666666666665</v>
      </c>
      <c r="Q16" s="61">
        <f t="shared" si="5"/>
        <v>2342.16</v>
      </c>
      <c r="R16" s="63">
        <f t="shared" si="6"/>
        <v>67922.64</v>
      </c>
      <c r="S16" s="46">
        <f t="shared" si="9"/>
        <v>73950</v>
      </c>
      <c r="T16" s="46">
        <f t="shared" si="7"/>
        <v>49749.5</v>
      </c>
      <c r="U16" s="46">
        <f t="shared" si="8"/>
        <v>59699.399999999994</v>
      </c>
    </row>
    <row r="17" spans="1:30" s="46" customFormat="1" ht="37.5" customHeight="1" x14ac:dyDescent="0.2">
      <c r="A17" s="42">
        <v>9</v>
      </c>
      <c r="B17" s="43" t="s">
        <v>36</v>
      </c>
      <c r="C17" s="44" t="s">
        <v>24</v>
      </c>
      <c r="D17" s="45">
        <v>116</v>
      </c>
      <c r="E17" s="58">
        <v>3080</v>
      </c>
      <c r="F17" s="58">
        <v>3283.5</v>
      </c>
      <c r="G17" s="58">
        <v>3250</v>
      </c>
      <c r="H17" s="56"/>
      <c r="I17" s="56"/>
      <c r="J17" s="56"/>
      <c r="K17" s="57"/>
      <c r="L17" s="59">
        <f t="shared" si="0"/>
        <v>3204.5</v>
      </c>
      <c r="M17" s="60">
        <f t="shared" si="1"/>
        <v>109.11347304526605</v>
      </c>
      <c r="N17" s="60">
        <f t="shared" si="2"/>
        <v>3.4050077405294443</v>
      </c>
      <c r="O17" s="61">
        <f t="shared" si="3"/>
        <v>371722</v>
      </c>
      <c r="P17" s="62">
        <f t="shared" si="4"/>
        <v>3204.5</v>
      </c>
      <c r="Q17" s="61">
        <f t="shared" si="5"/>
        <v>3204.5</v>
      </c>
      <c r="R17" s="63">
        <f t="shared" si="6"/>
        <v>371722</v>
      </c>
      <c r="S17" s="46">
        <f t="shared" si="9"/>
        <v>357280</v>
      </c>
      <c r="T17" s="46">
        <f t="shared" si="7"/>
        <v>380886</v>
      </c>
      <c r="U17" s="46">
        <f t="shared" si="8"/>
        <v>457063.2</v>
      </c>
    </row>
    <row r="18" spans="1:30" s="46" customFormat="1" ht="49.5" customHeight="1" x14ac:dyDescent="0.2">
      <c r="A18" s="42">
        <v>10</v>
      </c>
      <c r="B18" s="43" t="s">
        <v>37</v>
      </c>
      <c r="C18" s="44" t="s">
        <v>24</v>
      </c>
      <c r="D18" s="45">
        <v>11</v>
      </c>
      <c r="E18" s="58">
        <v>3610</v>
      </c>
      <c r="F18" s="58">
        <v>3430.5</v>
      </c>
      <c r="G18" s="58">
        <v>3250</v>
      </c>
      <c r="H18" s="56"/>
      <c r="I18" s="56"/>
      <c r="J18" s="56"/>
      <c r="K18" s="57"/>
      <c r="L18" s="59">
        <f t="shared" si="0"/>
        <v>3430.1666666666665</v>
      </c>
      <c r="M18" s="60">
        <f t="shared" si="1"/>
        <v>180.00023148133263</v>
      </c>
      <c r="N18" s="60">
        <f t="shared" si="2"/>
        <v>5.2475651760750006</v>
      </c>
      <c r="O18" s="61">
        <f t="shared" si="3"/>
        <v>37731.833333333328</v>
      </c>
      <c r="P18" s="62">
        <f t="shared" si="4"/>
        <v>3430.1666666666661</v>
      </c>
      <c r="Q18" s="61">
        <f t="shared" si="5"/>
        <v>3430.16</v>
      </c>
      <c r="R18" s="63">
        <f t="shared" si="6"/>
        <v>37731.759999999995</v>
      </c>
      <c r="S18" s="46">
        <f t="shared" si="9"/>
        <v>39710</v>
      </c>
      <c r="T18" s="46">
        <f t="shared" si="7"/>
        <v>37735.5</v>
      </c>
      <c r="U18" s="46">
        <f t="shared" si="8"/>
        <v>45282.6</v>
      </c>
      <c r="AD18" s="71"/>
    </row>
    <row r="19" spans="1:30" s="46" customFormat="1" ht="33" customHeight="1" x14ac:dyDescent="0.2">
      <c r="A19" s="42">
        <v>11</v>
      </c>
      <c r="B19" s="43" t="s">
        <v>38</v>
      </c>
      <c r="C19" s="44" t="s">
        <v>24</v>
      </c>
      <c r="D19" s="45">
        <v>57</v>
      </c>
      <c r="E19" s="58">
        <v>4750</v>
      </c>
      <c r="F19" s="58">
        <v>3400</v>
      </c>
      <c r="G19" s="58">
        <v>4324</v>
      </c>
      <c r="H19" s="56"/>
      <c r="I19" s="56"/>
      <c r="J19" s="56"/>
      <c r="K19" s="57"/>
      <c r="L19" s="59">
        <f t="shared" si="0"/>
        <v>4158</v>
      </c>
      <c r="M19" s="60">
        <f t="shared" si="1"/>
        <v>690.13911641059735</v>
      </c>
      <c r="N19" s="60">
        <f t="shared" si="2"/>
        <v>16.597862347537216</v>
      </c>
      <c r="O19" s="61">
        <f t="shared" si="3"/>
        <v>237006</v>
      </c>
      <c r="P19" s="62">
        <f t="shared" si="4"/>
        <v>4158</v>
      </c>
      <c r="Q19" s="61">
        <f t="shared" si="5"/>
        <v>4158</v>
      </c>
      <c r="R19" s="63">
        <f t="shared" si="6"/>
        <v>237006</v>
      </c>
      <c r="S19" s="46">
        <f t="shared" si="9"/>
        <v>270750</v>
      </c>
      <c r="T19" s="46">
        <f t="shared" si="7"/>
        <v>193800</v>
      </c>
      <c r="U19" s="46">
        <f t="shared" si="8"/>
        <v>232560</v>
      </c>
    </row>
    <row r="20" spans="1:30" s="46" customFormat="1" ht="33" customHeight="1" x14ac:dyDescent="0.2">
      <c r="A20" s="42">
        <v>12</v>
      </c>
      <c r="B20" s="43" t="s">
        <v>39</v>
      </c>
      <c r="C20" s="44" t="s">
        <v>24</v>
      </c>
      <c r="D20" s="45">
        <v>31</v>
      </c>
      <c r="E20" s="58">
        <v>750</v>
      </c>
      <c r="F20" s="58">
        <v>539</v>
      </c>
      <c r="G20" s="58">
        <v>788</v>
      </c>
      <c r="H20" s="56"/>
      <c r="I20" s="56"/>
      <c r="J20" s="56"/>
      <c r="K20" s="57"/>
      <c r="L20" s="59">
        <f t="shared" si="0"/>
        <v>692.33333333333337</v>
      </c>
      <c r="M20" s="60">
        <f t="shared" si="1"/>
        <v>134.14295856784037</v>
      </c>
      <c r="N20" s="60">
        <f t="shared" si="2"/>
        <v>19.375487515817095</v>
      </c>
      <c r="O20" s="61">
        <f t="shared" si="3"/>
        <v>21462.333333333336</v>
      </c>
      <c r="P20" s="62">
        <f t="shared" si="4"/>
        <v>692.33333333333337</v>
      </c>
      <c r="Q20" s="61">
        <f t="shared" si="5"/>
        <v>692.33</v>
      </c>
      <c r="R20" s="63">
        <f t="shared" si="6"/>
        <v>21462.23</v>
      </c>
      <c r="S20" s="46">
        <f t="shared" si="9"/>
        <v>23250</v>
      </c>
      <c r="T20" s="46">
        <f t="shared" si="7"/>
        <v>16709</v>
      </c>
      <c r="U20" s="46">
        <f t="shared" si="8"/>
        <v>20050.8</v>
      </c>
    </row>
    <row r="21" spans="1:30" s="1" customFormat="1" ht="15" customHeight="1" x14ac:dyDescent="0.2">
      <c r="A21" s="13"/>
      <c r="B21" s="14"/>
      <c r="C21" s="15"/>
      <c r="D21" s="30"/>
      <c r="E21" s="16"/>
      <c r="F21" s="16"/>
      <c r="G21" s="16"/>
      <c r="H21" s="16"/>
      <c r="I21" s="16"/>
      <c r="J21" s="16"/>
      <c r="K21" s="17"/>
      <c r="L21" s="18"/>
      <c r="M21" s="19"/>
      <c r="N21" s="37"/>
      <c r="O21" s="105" t="s">
        <v>13</v>
      </c>
      <c r="P21" s="105"/>
      <c r="Q21" s="106"/>
      <c r="R21" s="22">
        <f>SUM(R9:R20)</f>
        <v>1114508.0899999999</v>
      </c>
    </row>
    <row r="22" spans="1:30" s="1" customFormat="1" ht="15" customHeight="1" x14ac:dyDescent="0.25">
      <c r="A22" s="50"/>
      <c r="B22" s="67" t="s">
        <v>27</v>
      </c>
      <c r="C22" s="15"/>
      <c r="D22" s="30"/>
      <c r="E22" s="64">
        <v>948924.58</v>
      </c>
      <c r="F22" s="53" t="s">
        <v>8</v>
      </c>
      <c r="G22" s="17"/>
      <c r="H22" s="17"/>
      <c r="I22" s="17"/>
      <c r="J22" s="17"/>
      <c r="K22" s="17"/>
      <c r="L22" s="55"/>
      <c r="M22" s="51"/>
      <c r="N22" s="52"/>
      <c r="O22" s="53"/>
      <c r="P22" s="53"/>
      <c r="Q22" s="53"/>
      <c r="R22" s="54"/>
    </row>
    <row r="23" spans="1:30" s="1" customFormat="1" ht="8.25" customHeight="1" x14ac:dyDescent="0.25">
      <c r="A23" s="50"/>
      <c r="B23" s="67"/>
      <c r="C23" s="15"/>
      <c r="D23" s="30"/>
      <c r="E23" s="17"/>
      <c r="F23" s="17"/>
      <c r="G23" s="17"/>
      <c r="H23" s="17"/>
      <c r="I23" s="17"/>
      <c r="J23" s="17"/>
      <c r="K23" s="17"/>
      <c r="L23" s="18"/>
      <c r="M23" s="51"/>
      <c r="N23" s="52"/>
      <c r="O23" s="53"/>
      <c r="P23" s="53"/>
      <c r="Q23" s="53"/>
      <c r="R23" s="54"/>
    </row>
    <row r="24" spans="1:30" s="1" customFormat="1" ht="15" customHeight="1" x14ac:dyDescent="0.25">
      <c r="A24" s="50"/>
      <c r="B24" s="67" t="s">
        <v>42</v>
      </c>
      <c r="C24" s="15"/>
      <c r="D24" s="30"/>
      <c r="E24" s="53">
        <v>189784.92</v>
      </c>
      <c r="F24" s="53" t="s">
        <v>8</v>
      </c>
      <c r="G24" s="17"/>
      <c r="H24" s="17"/>
      <c r="I24" s="17"/>
      <c r="J24" s="17"/>
      <c r="K24" s="17"/>
      <c r="L24" s="18"/>
      <c r="M24" s="51"/>
      <c r="N24" s="52"/>
      <c r="O24" s="53"/>
      <c r="P24" s="53"/>
      <c r="Q24" s="53"/>
      <c r="R24" s="54"/>
    </row>
    <row r="25" spans="1:30" s="7" customFormat="1" ht="27.75" customHeight="1" x14ac:dyDescent="0.25">
      <c r="A25" s="100" t="s">
        <v>21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25"/>
      <c r="L25" s="27">
        <f>R21</f>
        <v>1114508.0899999999</v>
      </c>
      <c r="M25" s="21" t="s">
        <v>8</v>
      </c>
      <c r="N25" s="38"/>
      <c r="O25" s="21"/>
      <c r="P25" s="21"/>
      <c r="Q25" s="21"/>
      <c r="R25" s="20"/>
    </row>
    <row r="26" spans="1:30" ht="52.5" customHeight="1" x14ac:dyDescent="0.2">
      <c r="A26" s="101" t="s">
        <v>15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AA26" s="70" t="s">
        <v>43</v>
      </c>
    </row>
    <row r="27" spans="1:30" ht="18.75" customHeight="1" x14ac:dyDescent="0.2">
      <c r="A27" s="68"/>
      <c r="B27" s="101" t="s">
        <v>22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39"/>
      <c r="O27" s="68"/>
      <c r="P27" s="68"/>
      <c r="Q27" s="68"/>
      <c r="R27" s="68"/>
    </row>
    <row r="28" spans="1:30" s="8" customFormat="1" ht="33" customHeight="1" x14ac:dyDescent="0.25">
      <c r="A28" s="65"/>
      <c r="B28" s="97" t="s">
        <v>28</v>
      </c>
      <c r="C28" s="97"/>
      <c r="D28" s="97"/>
      <c r="E28" s="97"/>
      <c r="F28" s="97"/>
      <c r="G28" s="28"/>
      <c r="H28" s="28"/>
      <c r="I28" s="28"/>
      <c r="J28" s="28"/>
      <c r="K28" s="28"/>
      <c r="L28" s="29"/>
      <c r="M28" s="29"/>
      <c r="N28" s="41"/>
      <c r="O28" s="12"/>
    </row>
    <row r="29" spans="1:30" s="8" customFormat="1" ht="15.75" x14ac:dyDescent="0.25">
      <c r="A29" s="98"/>
      <c r="B29" s="98"/>
      <c r="C29" s="98"/>
      <c r="D29" s="9"/>
      <c r="E29" s="10"/>
      <c r="F29" s="11"/>
      <c r="L29" s="24"/>
      <c r="M29" s="26"/>
      <c r="N29" s="40"/>
      <c r="O29" s="26"/>
    </row>
  </sheetData>
  <mergeCells count="19">
    <mergeCell ref="B27:M27"/>
    <mergeCell ref="B28:F28"/>
    <mergeCell ref="A29:C29"/>
    <mergeCell ref="K7:K8"/>
    <mergeCell ref="L7:N7"/>
    <mergeCell ref="O7:R7"/>
    <mergeCell ref="O21:Q21"/>
    <mergeCell ref="A25:J25"/>
    <mergeCell ref="A26:R26"/>
    <mergeCell ref="A2:R3"/>
    <mergeCell ref="M4:P4"/>
    <mergeCell ref="G5:N5"/>
    <mergeCell ref="A6:R6"/>
    <mergeCell ref="A7:A8"/>
    <mergeCell ref="B7:B8"/>
    <mergeCell ref="C7:C8"/>
    <mergeCell ref="D7:D8"/>
    <mergeCell ref="E7:G7"/>
    <mergeCell ref="H7:J7"/>
  </mergeCells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цены</vt:lpstr>
      <vt:lpstr>Расчет цены (2)</vt:lpstr>
      <vt:lpstr>'Расчет цены'!Область_печати</vt:lpstr>
      <vt:lpstr>'Расчет цены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Фоминых Ирина Геннадьевна</cp:lastModifiedBy>
  <cp:lastPrinted>2021-05-07T13:23:00Z</cp:lastPrinted>
  <dcterms:created xsi:type="dcterms:W3CDTF">2014-01-15T18:15:09Z</dcterms:created>
  <dcterms:modified xsi:type="dcterms:W3CDTF">2021-07-14T05:04:14Z</dcterms:modified>
</cp:coreProperties>
</file>